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tabRatio="987"/>
  </bookViews>
  <sheets>
    <sheet name="Planilha" sheetId="1" r:id="rId1"/>
    <sheet name="Plan1" sheetId="2" r:id="rId2"/>
    <sheet name="Plan2" sheetId="3" r:id="rId3"/>
  </sheets>
  <definedNames>
    <definedName name="_FilterDatabase_0" localSheetId="0">Planilha!$N$1:$N$986</definedName>
    <definedName name="_xlnm._FilterDatabase" localSheetId="0" hidden="1">Planilha!$A$5:$P$191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44" i="1" l="1"/>
  <c r="N144" i="1"/>
  <c r="M145" i="1"/>
  <c r="O145" i="1" s="1"/>
  <c r="N145" i="1"/>
  <c r="M146" i="1"/>
  <c r="N146" i="1"/>
  <c r="M147" i="1"/>
  <c r="O147" i="1" s="1"/>
  <c r="N147" i="1"/>
  <c r="M148" i="1"/>
  <c r="N14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81" i="1"/>
  <c r="N81" i="1"/>
  <c r="M82" i="1"/>
  <c r="N82" i="1"/>
  <c r="M69" i="1"/>
  <c r="N69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29" i="1"/>
  <c r="N29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P42" i="1" l="1"/>
  <c r="P40" i="1"/>
  <c r="P38" i="1"/>
  <c r="P32" i="1"/>
  <c r="O27" i="1"/>
  <c r="P31" i="1"/>
  <c r="O82" i="1"/>
  <c r="O110" i="1"/>
  <c r="O108" i="1"/>
  <c r="O106" i="1"/>
  <c r="O104" i="1"/>
  <c r="O102" i="1"/>
  <c r="O100" i="1"/>
  <c r="O98" i="1"/>
  <c r="O96" i="1"/>
  <c r="O94" i="1"/>
  <c r="O92" i="1"/>
  <c r="O90" i="1"/>
  <c r="P148" i="1"/>
  <c r="P146" i="1"/>
  <c r="P144" i="1"/>
  <c r="O69" i="1"/>
  <c r="O23" i="1"/>
  <c r="O21" i="1"/>
  <c r="O17" i="1"/>
  <c r="O15" i="1"/>
  <c r="O13" i="1"/>
  <c r="O11" i="1"/>
  <c r="O9" i="1"/>
  <c r="O29" i="1"/>
  <c r="O41" i="1"/>
  <c r="O39" i="1"/>
  <c r="P37" i="1"/>
  <c r="P35" i="1"/>
  <c r="P36" i="1"/>
  <c r="O34" i="1"/>
  <c r="O32" i="1"/>
  <c r="O36" i="1"/>
  <c r="P33" i="1"/>
  <c r="O33" i="1"/>
  <c r="O25" i="1"/>
  <c r="O19" i="1"/>
  <c r="O40" i="1"/>
  <c r="P39" i="1"/>
  <c r="O37" i="1"/>
  <c r="O148" i="1"/>
  <c r="P147" i="1"/>
  <c r="O144" i="1"/>
  <c r="O26" i="1"/>
  <c r="O24" i="1"/>
  <c r="O22" i="1"/>
  <c r="O20" i="1"/>
  <c r="O18" i="1"/>
  <c r="O16" i="1"/>
  <c r="O14" i="1"/>
  <c r="O12" i="1"/>
  <c r="O10" i="1"/>
  <c r="O8" i="1"/>
  <c r="O42" i="1"/>
  <c r="P41" i="1"/>
  <c r="O38" i="1"/>
  <c r="O35" i="1"/>
  <c r="P34" i="1"/>
  <c r="O31" i="1"/>
  <c r="P69" i="1"/>
  <c r="O81" i="1"/>
  <c r="O109" i="1"/>
  <c r="O107" i="1"/>
  <c r="O105" i="1"/>
  <c r="O103" i="1"/>
  <c r="O101" i="1"/>
  <c r="O99" i="1"/>
  <c r="O97" i="1"/>
  <c r="O95" i="1"/>
  <c r="O93" i="1"/>
  <c r="O91" i="1"/>
  <c r="O89" i="1"/>
  <c r="O146" i="1"/>
  <c r="P145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2" i="1"/>
  <c r="P81" i="1"/>
  <c r="P29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6" i="3"/>
  <c r="I6" i="3"/>
  <c r="H6" i="3"/>
  <c r="G6" i="3"/>
  <c r="F6" i="3"/>
  <c r="E6" i="3"/>
  <c r="D6" i="3"/>
  <c r="C6" i="3"/>
  <c r="B6" i="3"/>
  <c r="M4" i="3"/>
  <c r="D240" i="1"/>
  <c r="D239" i="1"/>
  <c r="K222" i="1"/>
  <c r="J222" i="1"/>
  <c r="I222" i="1"/>
  <c r="H222" i="1"/>
  <c r="G222" i="1"/>
  <c r="F222" i="1"/>
  <c r="E222" i="1"/>
  <c r="D222" i="1"/>
  <c r="C222" i="1"/>
  <c r="M215" i="1"/>
  <c r="L215" i="1"/>
  <c r="K215" i="1"/>
  <c r="J215" i="1"/>
  <c r="I215" i="1"/>
  <c r="H215" i="1"/>
  <c r="G215" i="1"/>
  <c r="F215" i="1"/>
  <c r="E215" i="1"/>
  <c r="D215" i="1"/>
  <c r="C215" i="1"/>
  <c r="M214" i="1"/>
  <c r="L214" i="1"/>
  <c r="K214" i="1"/>
  <c r="J214" i="1"/>
  <c r="I214" i="1"/>
  <c r="H214" i="1"/>
  <c r="G214" i="1"/>
  <c r="F214" i="1"/>
  <c r="E214" i="1"/>
  <c r="D214" i="1"/>
  <c r="C214" i="1"/>
  <c r="M213" i="1"/>
  <c r="L213" i="1"/>
  <c r="K213" i="1"/>
  <c r="J213" i="1"/>
  <c r="I213" i="1"/>
  <c r="H213" i="1"/>
  <c r="G213" i="1"/>
  <c r="F213" i="1"/>
  <c r="E213" i="1"/>
  <c r="D213" i="1"/>
  <c r="C213" i="1"/>
  <c r="M212" i="1"/>
  <c r="L212" i="1"/>
  <c r="K212" i="1"/>
  <c r="J212" i="1"/>
  <c r="I212" i="1"/>
  <c r="H212" i="1"/>
  <c r="G212" i="1"/>
  <c r="F212" i="1"/>
  <c r="E212" i="1"/>
  <c r="D212" i="1"/>
  <c r="C212" i="1"/>
  <c r="M211" i="1"/>
  <c r="L211" i="1"/>
  <c r="K211" i="1"/>
  <c r="J211" i="1"/>
  <c r="I211" i="1"/>
  <c r="H211" i="1"/>
  <c r="G211" i="1"/>
  <c r="F211" i="1"/>
  <c r="E211" i="1"/>
  <c r="D211" i="1"/>
  <c r="C211" i="1"/>
  <c r="M210" i="1"/>
  <c r="L210" i="1"/>
  <c r="K210" i="1"/>
  <c r="J210" i="1"/>
  <c r="I210" i="1"/>
  <c r="H210" i="1"/>
  <c r="G210" i="1"/>
  <c r="F210" i="1"/>
  <c r="E210" i="1"/>
  <c r="D210" i="1"/>
  <c r="C210" i="1"/>
  <c r="M209" i="1"/>
  <c r="L209" i="1"/>
  <c r="K209" i="1"/>
  <c r="J209" i="1"/>
  <c r="I209" i="1"/>
  <c r="H209" i="1"/>
  <c r="G209" i="1"/>
  <c r="F209" i="1"/>
  <c r="E209" i="1"/>
  <c r="D209" i="1"/>
  <c r="C209" i="1"/>
  <c r="M208" i="1"/>
  <c r="L208" i="1"/>
  <c r="K208" i="1"/>
  <c r="J208" i="1"/>
  <c r="I208" i="1"/>
  <c r="H208" i="1"/>
  <c r="G208" i="1"/>
  <c r="F208" i="1"/>
  <c r="E208" i="1"/>
  <c r="D208" i="1"/>
  <c r="C208" i="1"/>
  <c r="M207" i="1"/>
  <c r="L207" i="1"/>
  <c r="K207" i="1"/>
  <c r="J207" i="1"/>
  <c r="I207" i="1"/>
  <c r="H207" i="1"/>
  <c r="G207" i="1"/>
  <c r="F207" i="1"/>
  <c r="E207" i="1"/>
  <c r="D207" i="1"/>
  <c r="C207" i="1"/>
  <c r="M206" i="1"/>
  <c r="L206" i="1"/>
  <c r="K206" i="1"/>
  <c r="J206" i="1"/>
  <c r="I206" i="1"/>
  <c r="H206" i="1"/>
  <c r="G206" i="1"/>
  <c r="F206" i="1"/>
  <c r="E206" i="1"/>
  <c r="D206" i="1"/>
  <c r="C206" i="1"/>
  <c r="M205" i="1"/>
  <c r="L205" i="1"/>
  <c r="K205" i="1"/>
  <c r="J205" i="1"/>
  <c r="I205" i="1"/>
  <c r="H205" i="1"/>
  <c r="G205" i="1"/>
  <c r="F205" i="1"/>
  <c r="E205" i="1"/>
  <c r="D205" i="1"/>
  <c r="C205" i="1"/>
  <c r="M204" i="1"/>
  <c r="L204" i="1"/>
  <c r="K204" i="1"/>
  <c r="J204" i="1"/>
  <c r="I204" i="1"/>
  <c r="H204" i="1"/>
  <c r="G204" i="1"/>
  <c r="F204" i="1"/>
  <c r="E204" i="1"/>
  <c r="D204" i="1"/>
  <c r="C204" i="1"/>
  <c r="N190" i="1"/>
  <c r="M190" i="1"/>
  <c r="N188" i="1"/>
  <c r="M188" i="1"/>
  <c r="N186" i="1"/>
  <c r="M186" i="1"/>
  <c r="N184" i="1"/>
  <c r="M184" i="1"/>
  <c r="N182" i="1"/>
  <c r="M182" i="1"/>
  <c r="N180" i="1"/>
  <c r="M180" i="1"/>
  <c r="N178" i="1"/>
  <c r="M178" i="1"/>
  <c r="N176" i="1"/>
  <c r="M176" i="1"/>
  <c r="N174" i="1"/>
  <c r="M174" i="1"/>
  <c r="N173" i="1"/>
  <c r="M173" i="1"/>
  <c r="N172" i="1"/>
  <c r="M172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3" i="1"/>
  <c r="M143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2" i="1"/>
  <c r="M122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88" i="1"/>
  <c r="M88" i="1"/>
  <c r="N86" i="1"/>
  <c r="M86" i="1"/>
  <c r="N85" i="1"/>
  <c r="M85" i="1"/>
  <c r="N84" i="1"/>
  <c r="M84" i="1"/>
  <c r="N83" i="1"/>
  <c r="M83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2" i="1"/>
  <c r="M72" i="1"/>
  <c r="N71" i="1"/>
  <c r="M71" i="1"/>
  <c r="N70" i="1"/>
  <c r="M70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30" i="1"/>
  <c r="M30" i="1"/>
  <c r="P141" i="1" l="1"/>
  <c r="M216" i="1"/>
  <c r="P167" i="1"/>
  <c r="G216" i="1"/>
  <c r="K216" i="1"/>
  <c r="H216" i="1"/>
  <c r="L216" i="1"/>
  <c r="P51" i="1"/>
  <c r="O116" i="1"/>
  <c r="O135" i="1"/>
  <c r="O139" i="1"/>
  <c r="O136" i="1"/>
  <c r="O138" i="1"/>
  <c r="O127" i="1"/>
  <c r="O113" i="1"/>
  <c r="J216" i="1"/>
  <c r="M222" i="1"/>
  <c r="P178" i="1"/>
  <c r="O131" i="1"/>
  <c r="O130" i="1"/>
  <c r="O120" i="1"/>
  <c r="O80" i="1"/>
  <c r="O88" i="1"/>
  <c r="P46" i="1"/>
  <c r="P79" i="1"/>
  <c r="I216" i="1"/>
  <c r="O60" i="1"/>
  <c r="O64" i="1"/>
  <c r="O70" i="1"/>
  <c r="O77" i="1"/>
  <c r="P88" i="1"/>
  <c r="P132" i="1"/>
  <c r="P137" i="1"/>
  <c r="O149" i="1"/>
  <c r="O78" i="1"/>
  <c r="O84" i="1"/>
  <c r="P117" i="1"/>
  <c r="P139" i="1"/>
  <c r="O143" i="1"/>
  <c r="P118" i="1"/>
  <c r="P114" i="1"/>
  <c r="P112" i="1"/>
  <c r="O66" i="1"/>
  <c r="F216" i="1"/>
  <c r="P53" i="1"/>
  <c r="P30" i="1"/>
  <c r="L222" i="1"/>
  <c r="P173" i="1"/>
  <c r="P135" i="1"/>
  <c r="O122" i="1"/>
  <c r="P83" i="1"/>
  <c r="E216" i="1"/>
  <c r="P44" i="1"/>
  <c r="P52" i="1"/>
  <c r="P186" i="1"/>
  <c r="P184" i="1"/>
  <c r="P182" i="1"/>
  <c r="P180" i="1"/>
  <c r="P174" i="1"/>
  <c r="P166" i="1"/>
  <c r="P124" i="1"/>
  <c r="O117" i="1"/>
  <c r="P113" i="1"/>
  <c r="D216" i="1"/>
  <c r="O86" i="1"/>
  <c r="P58" i="1"/>
  <c r="P62" i="1"/>
  <c r="P68" i="1"/>
  <c r="P74" i="1"/>
  <c r="P78" i="1"/>
  <c r="O79" i="1"/>
  <c r="O83" i="1"/>
  <c r="P85" i="1"/>
  <c r="O50" i="1"/>
  <c r="P54" i="1"/>
  <c r="P55" i="1"/>
  <c r="P61" i="1"/>
  <c r="P63" i="1"/>
  <c r="P67" i="1"/>
  <c r="P72" i="1"/>
  <c r="P75" i="1"/>
  <c r="P80" i="1"/>
  <c r="P84" i="1"/>
  <c r="O85" i="1"/>
  <c r="O74" i="1"/>
  <c r="O46" i="1"/>
  <c r="P48" i="1"/>
  <c r="P50" i="1"/>
  <c r="O53" i="1"/>
  <c r="P60" i="1"/>
  <c r="O63" i="1"/>
  <c r="P65" i="1"/>
  <c r="O68" i="1"/>
  <c r="P71" i="1"/>
  <c r="O72" i="1"/>
  <c r="O71" i="1"/>
  <c r="P47" i="1"/>
  <c r="P49" i="1"/>
  <c r="O56" i="1"/>
  <c r="P64" i="1"/>
  <c r="P66" i="1"/>
  <c r="P57" i="1"/>
  <c r="P45" i="1"/>
  <c r="P190" i="1"/>
  <c r="P188" i="1"/>
  <c r="P176" i="1"/>
  <c r="P172" i="1"/>
  <c r="P170" i="1"/>
  <c r="P169" i="1"/>
  <c r="P168" i="1"/>
  <c r="P149" i="1"/>
  <c r="O140" i="1"/>
  <c r="P140" i="1"/>
  <c r="P136" i="1"/>
  <c r="P131" i="1"/>
  <c r="P128" i="1"/>
  <c r="P127" i="1"/>
  <c r="O126" i="1"/>
  <c r="P122" i="1"/>
  <c r="P120" i="1"/>
  <c r="O119" i="1"/>
  <c r="P116" i="1"/>
  <c r="O115" i="1"/>
  <c r="O112" i="1"/>
  <c r="P86" i="1"/>
  <c r="P77" i="1"/>
  <c r="P76" i="1"/>
  <c r="O76" i="1"/>
  <c r="O75" i="1"/>
  <c r="P70" i="1"/>
  <c r="O67" i="1"/>
  <c r="O65" i="1"/>
  <c r="C216" i="1"/>
  <c r="P56" i="1"/>
  <c r="O55" i="1"/>
  <c r="O49" i="1"/>
  <c r="O45" i="1"/>
  <c r="O47" i="1"/>
  <c r="O51" i="1"/>
  <c r="O54" i="1"/>
  <c r="O57" i="1"/>
  <c r="O61" i="1"/>
  <c r="O44" i="1"/>
  <c r="O30" i="1"/>
  <c r="O48" i="1"/>
  <c r="O52" i="1"/>
  <c r="O58" i="1"/>
  <c r="O62" i="1"/>
  <c r="O125" i="1"/>
  <c r="P126" i="1"/>
  <c r="O129" i="1"/>
  <c r="P130" i="1"/>
  <c r="O133" i="1"/>
  <c r="P151" i="1"/>
  <c r="O151" i="1"/>
  <c r="P153" i="1"/>
  <c r="O153" i="1"/>
  <c r="P155" i="1"/>
  <c r="O155" i="1"/>
  <c r="P158" i="1"/>
  <c r="O158" i="1"/>
  <c r="P160" i="1"/>
  <c r="O160" i="1"/>
  <c r="P161" i="1"/>
  <c r="O161" i="1"/>
  <c r="P162" i="1"/>
  <c r="O162" i="1"/>
  <c r="P164" i="1"/>
  <c r="O164" i="1"/>
  <c r="O114" i="1"/>
  <c r="P115" i="1"/>
  <c r="O118" i="1"/>
  <c r="P119" i="1"/>
  <c r="O124" i="1"/>
  <c r="P125" i="1"/>
  <c r="O128" i="1"/>
  <c r="P129" i="1"/>
  <c r="O132" i="1"/>
  <c r="P133" i="1"/>
  <c r="O137" i="1"/>
  <c r="P138" i="1"/>
  <c r="O141" i="1"/>
  <c r="P143" i="1"/>
  <c r="P150" i="1"/>
  <c r="O150" i="1"/>
  <c r="P152" i="1"/>
  <c r="O152" i="1"/>
  <c r="P154" i="1"/>
  <c r="O154" i="1"/>
  <c r="P156" i="1"/>
  <c r="O156" i="1"/>
  <c r="P159" i="1"/>
  <c r="O159" i="1"/>
  <c r="P163" i="1"/>
  <c r="O163" i="1"/>
  <c r="P165" i="1"/>
  <c r="O165" i="1"/>
  <c r="O166" i="1"/>
  <c r="O167" i="1"/>
  <c r="O168" i="1"/>
  <c r="O169" i="1"/>
  <c r="O170" i="1"/>
  <c r="O172" i="1"/>
  <c r="O173" i="1"/>
  <c r="O174" i="1"/>
  <c r="O176" i="1"/>
  <c r="O178" i="1"/>
  <c r="O180" i="1"/>
  <c r="O182" i="1"/>
  <c r="O184" i="1"/>
  <c r="O186" i="1"/>
  <c r="O188" i="1"/>
  <c r="O190" i="1"/>
  <c r="C242" i="1" l="1"/>
  <c r="D242" i="1" s="1"/>
  <c r="C218" i="1"/>
  <c r="C219" i="1"/>
  <c r="C217" i="1"/>
  <c r="C241" i="1"/>
  <c r="D241" i="1" s="1"/>
</calcChain>
</file>

<file path=xl/sharedStrings.xml><?xml version="1.0" encoding="utf-8"?>
<sst xmlns="http://schemas.openxmlformats.org/spreadsheetml/2006/main" count="1454" uniqueCount="200">
  <si>
    <t>PESQUISA DE ITENS DA CESTA BÁSICA</t>
  </si>
  <si>
    <t>Realizada nos dias 22-23  de junho de 2017</t>
  </si>
  <si>
    <t>Item</t>
  </si>
  <si>
    <t>PREÇOS</t>
  </si>
  <si>
    <t>Menor Preço</t>
  </si>
  <si>
    <t>Maior Preço</t>
  </si>
  <si>
    <t>Variação (%)</t>
  </si>
  <si>
    <t>Economia</t>
  </si>
  <si>
    <t>Hiper Bompreço (Centro)</t>
  </si>
  <si>
    <t>Pão de Açúcar (Miramar)</t>
  </si>
  <si>
    <t>Extra (Av. Epitácio Pessoa)</t>
  </si>
  <si>
    <t>Carrefour (Cabedelo)</t>
  </si>
  <si>
    <t>Bem Mais (Bancários)</t>
  </si>
  <si>
    <t>Todo Dia (Bancários)</t>
  </si>
  <si>
    <t>Supermercado Manaíra</t>
  </si>
  <si>
    <t>Supermercado Latorre</t>
  </si>
  <si>
    <t>Super Box Brasil (Geisel)</t>
  </si>
  <si>
    <t>Atacadão (Geisel)</t>
  </si>
  <si>
    <t>Assaí (Geisel)</t>
  </si>
  <si>
    <t>Feijão Carioca (1kg)</t>
  </si>
  <si>
    <t>-</t>
  </si>
  <si>
    <t>Camil</t>
  </si>
  <si>
    <t>Cometa</t>
  </si>
  <si>
    <t>Da Casa</t>
  </si>
  <si>
    <t>Delícia</t>
  </si>
  <si>
    <t>Great Value</t>
  </si>
  <si>
    <t>Kicaldo</t>
  </si>
  <si>
    <t>Mais Delícia</t>
  </si>
  <si>
    <t>Meu Biju</t>
  </si>
  <si>
    <t>Nota 10</t>
  </si>
  <si>
    <t>Peg Pag</t>
  </si>
  <si>
    <t>Pureza</t>
  </si>
  <si>
    <t>Qualitá</t>
  </si>
  <si>
    <t>Super Máximo</t>
  </si>
  <si>
    <t>Tio Neco</t>
  </si>
  <si>
    <t>Turquesa</t>
  </si>
  <si>
    <t>Urbano</t>
  </si>
  <si>
    <t>Feijão Preto (1kg)</t>
  </si>
  <si>
    <t>Seleção</t>
  </si>
  <si>
    <t>Arroz Parboilizado (1kg)</t>
  </si>
  <si>
    <t>Blue Ville</t>
  </si>
  <si>
    <t>Charrua</t>
  </si>
  <si>
    <t>Chimango</t>
  </si>
  <si>
    <t>Emoções</t>
  </si>
  <si>
    <t>Kika</t>
  </si>
  <si>
    <t>Mariano</t>
  </si>
  <si>
    <t>Namorado</t>
  </si>
  <si>
    <t>Pop</t>
  </si>
  <si>
    <t>Primor</t>
  </si>
  <si>
    <t>Princesa</t>
  </si>
  <si>
    <t>Tche</t>
  </si>
  <si>
    <t>Tio João</t>
  </si>
  <si>
    <t>Arroz Tipo 1 (1kg)</t>
  </si>
  <si>
    <t>Chimando</t>
  </si>
  <si>
    <t>Açúcar (1kg)</t>
  </si>
  <si>
    <t>Alegre</t>
  </si>
  <si>
    <t>Do João</t>
  </si>
  <si>
    <t>Estrela</t>
  </si>
  <si>
    <t>Maravilha</t>
  </si>
  <si>
    <t>Olho d' Água</t>
  </si>
  <si>
    <t xml:space="preserve">Ouro Bom </t>
  </si>
  <si>
    <t>Petribu</t>
  </si>
  <si>
    <t>Sublime Cristal</t>
  </si>
  <si>
    <t>União</t>
  </si>
  <si>
    <t>Zé de Lima</t>
  </si>
  <si>
    <t>Farinha de Mandioca (1kg)</t>
  </si>
  <si>
    <t>Arco Verde</t>
  </si>
  <si>
    <t>Atalaia</t>
  </si>
  <si>
    <t>Brejeira</t>
  </si>
  <si>
    <t>Boa Esperança</t>
  </si>
  <si>
    <t>Ceia</t>
  </si>
  <si>
    <t>Da Roça</t>
  </si>
  <si>
    <t>Feira Nova</t>
  </si>
  <si>
    <t>Itambé</t>
  </si>
  <si>
    <t>Irmãos Farias</t>
  </si>
  <si>
    <t>Kifarinha</t>
  </si>
  <si>
    <t>Mimo</t>
  </si>
  <si>
    <t>Recife</t>
  </si>
  <si>
    <t>Santa Maria</t>
  </si>
  <si>
    <t>São Miguel</t>
  </si>
  <si>
    <t>Vitória</t>
  </si>
  <si>
    <t>Yoki</t>
  </si>
  <si>
    <t>Potiguar</t>
  </si>
  <si>
    <t>Carne (1kg)</t>
  </si>
  <si>
    <t>Acém com osso</t>
  </si>
  <si>
    <t>Alcatra</t>
  </si>
  <si>
    <t>Chã de Dentro</t>
  </si>
  <si>
    <t>Chã de Fora</t>
  </si>
  <si>
    <t>Chambaril</t>
  </si>
  <si>
    <t>Contra-filé</t>
  </si>
  <si>
    <t>Lagarto</t>
  </si>
  <si>
    <t>Patinho</t>
  </si>
  <si>
    <t>Peito com osso</t>
  </si>
  <si>
    <t>Frango congelado (1kg)</t>
  </si>
  <si>
    <t>Frango inteiro</t>
  </si>
  <si>
    <t>Margarina (250g)</t>
  </si>
  <si>
    <t>Claybom</t>
  </si>
  <si>
    <t>Delicata</t>
  </si>
  <si>
    <t>Deline</t>
  </si>
  <si>
    <t>Doriana</t>
  </si>
  <si>
    <t>Puro Sabor</t>
  </si>
  <si>
    <t>Qualy</t>
  </si>
  <si>
    <t>Vitarella</t>
  </si>
  <si>
    <t>Vigor</t>
  </si>
  <si>
    <t>Óleo de Soja (900ml)</t>
  </si>
  <si>
    <t>ABC</t>
  </si>
  <si>
    <t>Liza</t>
  </si>
  <si>
    <t>Soya</t>
  </si>
  <si>
    <t>Concordia</t>
  </si>
  <si>
    <t>Leite (1l)</t>
  </si>
  <si>
    <t>Betânia</t>
  </si>
  <si>
    <t>Biana</t>
  </si>
  <si>
    <t>Camponesa</t>
  </si>
  <si>
    <t>Cilpe</t>
  </si>
  <si>
    <t>Elegê</t>
  </si>
  <si>
    <t>Lebom</t>
  </si>
  <si>
    <t>Leitbom</t>
  </si>
  <si>
    <t>Parmalat</t>
  </si>
  <si>
    <t>Italac</t>
  </si>
  <si>
    <t>Piracanjuba</t>
  </si>
  <si>
    <t>Total</t>
  </si>
  <si>
    <t>Vale Dourado</t>
  </si>
  <si>
    <t>Café(250G)</t>
  </si>
  <si>
    <t>3 Corações</t>
  </si>
  <si>
    <t>3 Fazendas</t>
  </si>
  <si>
    <t>Aurora</t>
  </si>
  <si>
    <t>Caboclo</t>
  </si>
  <si>
    <t>Kimimo</t>
  </si>
  <si>
    <t>Maratá</t>
  </si>
  <si>
    <t>Melitta</t>
  </si>
  <si>
    <t>Nordestino</t>
  </si>
  <si>
    <t>Pilão</t>
  </si>
  <si>
    <t>Pretinho</t>
  </si>
  <si>
    <t>Puro</t>
  </si>
  <si>
    <t>Santa Clara</t>
  </si>
  <si>
    <t>São Braz</t>
  </si>
  <si>
    <t>Banana(1Kg)</t>
  </si>
  <si>
    <t>Maçã</t>
  </si>
  <si>
    <t>Pacovan</t>
  </si>
  <si>
    <t>Prata</t>
  </si>
  <si>
    <t>Laranja (1Kg)</t>
  </si>
  <si>
    <t>Maçã (1Kg)</t>
  </si>
  <si>
    <t>Batata inglesa(1Kg)</t>
  </si>
  <si>
    <t>Batata doce (1Kg)</t>
  </si>
  <si>
    <t>Tomate(1Kg)</t>
  </si>
  <si>
    <t>Cenoura (1Kg)</t>
  </si>
  <si>
    <t>Macaxeira (1Kg)</t>
  </si>
  <si>
    <t>Pão Francês (1Kg)</t>
  </si>
  <si>
    <t>Obs: o Procon-PB não se responsabiliza por eventuais mudanças nos preços ocorridas entre a realização da pesquisa e sua publicação</t>
  </si>
  <si>
    <t>Alimentos</t>
  </si>
  <si>
    <t>Preço de Cada Item na Cesta</t>
  </si>
  <si>
    <t>Feijão Carioca</t>
  </si>
  <si>
    <t>Arroz Branco Tipo 1</t>
  </si>
  <si>
    <t>Farinha de Mandioca</t>
  </si>
  <si>
    <t>Oléo de Soja</t>
  </si>
  <si>
    <t>Açúcar Cristal</t>
  </si>
  <si>
    <t>Carnes</t>
  </si>
  <si>
    <t>Margarina</t>
  </si>
  <si>
    <t xml:space="preserve">Leite </t>
  </si>
  <si>
    <t>Café</t>
  </si>
  <si>
    <t>Batata</t>
  </si>
  <si>
    <t>Tomate</t>
  </si>
  <si>
    <t>Banana</t>
  </si>
  <si>
    <t>Preço da Cesta básica</t>
  </si>
  <si>
    <t>Média</t>
  </si>
  <si>
    <t>Diferença</t>
  </si>
  <si>
    <t>Pão Francês</t>
  </si>
  <si>
    <t>Itens da cesta básica segundo o DIEESE</t>
  </si>
  <si>
    <t>Itens da cesta básica além da do DIEESE</t>
  </si>
  <si>
    <t>Feijão Carioca Kicaldo</t>
  </si>
  <si>
    <t>Feijão Carioca Cometa</t>
  </si>
  <si>
    <t>Banana Pacovan</t>
  </si>
  <si>
    <t>Comparação com o mês anterior</t>
  </si>
  <si>
    <t>Mês anterior - Maio</t>
  </si>
  <si>
    <t>Pesquisa atual - Junho</t>
  </si>
  <si>
    <t>Diferença (Maio - Junho)</t>
  </si>
  <si>
    <t>Variação</t>
  </si>
  <si>
    <t>Menor valor</t>
  </si>
  <si>
    <t>Maior valor</t>
  </si>
  <si>
    <t>1° Semana</t>
  </si>
  <si>
    <t>2° Semana</t>
  </si>
  <si>
    <t>3° Semana</t>
  </si>
  <si>
    <t>Açucar Cristal</t>
  </si>
  <si>
    <t>Bompreço (Torre)</t>
  </si>
  <si>
    <t>Carrefour (Bancários)</t>
  </si>
  <si>
    <t>Extra (Bancários)</t>
  </si>
  <si>
    <t>Semana 4</t>
  </si>
  <si>
    <t>Semana 3</t>
  </si>
  <si>
    <t>Semana 2</t>
  </si>
  <si>
    <t>Semana 1</t>
  </si>
  <si>
    <t>Primavera</t>
  </si>
  <si>
    <t>Dular</t>
  </si>
  <si>
    <t>Líder</t>
  </si>
  <si>
    <t>Grão de Minas</t>
  </si>
  <si>
    <t>Bom leite</t>
  </si>
  <si>
    <t>Kaldinho</t>
  </si>
  <si>
    <t>Daterra</t>
  </si>
  <si>
    <t>Cemil</t>
  </si>
  <si>
    <t>Farinha de Mandioca Brejeira</t>
  </si>
  <si>
    <t>Café Caboclo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</si>
</sst>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1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imes New Roman"/>
      <family val="1"/>
      <charset val="1"/>
    </font>
    <font>
      <b/>
      <sz val="7.5"/>
      <color rgb="FF000000"/>
      <name val="Calibri"/>
      <family val="2"/>
      <charset val="1"/>
    </font>
    <font>
      <sz val="7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color rgb="FF000000"/>
      <name val="Times New Roman"/>
      <family val="1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7.5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8CCE4"/>
        <bgColor rgb="FFB9CDE5"/>
      </patternFill>
    </fill>
    <fill>
      <patternFill patternType="solid">
        <fgColor rgb="FFB4C7E7"/>
        <bgColor rgb="FFB8CCE4"/>
      </patternFill>
    </fill>
    <fill>
      <patternFill patternType="solid">
        <fgColor rgb="FFB9CDE5"/>
        <bgColor rgb="FFB8CCE4"/>
      </patternFill>
    </fill>
    <fill>
      <patternFill patternType="solid">
        <fgColor rgb="FFDAE3F3"/>
        <bgColor rgb="FFCCFFFF"/>
      </patternFill>
    </fill>
    <fill>
      <patternFill patternType="solid">
        <fgColor rgb="FFFCD5B5"/>
        <bgColor rgb="FFDAE3F3"/>
      </patternFill>
    </fill>
    <fill>
      <patternFill patternType="solid">
        <fgColor rgb="FF558ED5"/>
        <bgColor rgb="FF4F81BD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68">
    <xf numFmtId="0" fontId="0" fillId="0" borderId="0" xfId="0"/>
    <xf numFmtId="2" fontId="1" fillId="0" borderId="0" xfId="0" applyNumberFormat="1" applyFont="1" applyAlignment="1">
      <alignment horizontal="left"/>
    </xf>
    <xf numFmtId="2" fontId="1" fillId="2" borderId="0" xfId="0" applyNumberFormat="1" applyFont="1" applyFill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/>
    <xf numFmtId="2" fontId="4" fillId="3" borderId="1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left" vertical="center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left" vertical="center"/>
    </xf>
    <xf numFmtId="2" fontId="4" fillId="4" borderId="6" xfId="0" applyNumberFormat="1" applyFont="1" applyFill="1" applyBorder="1" applyAlignment="1">
      <alignment horizontal="left" vertical="center"/>
    </xf>
    <xf numFmtId="2" fontId="4" fillId="4" borderId="0" xfId="0" applyNumberFormat="1" applyFont="1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left" vertical="center"/>
    </xf>
    <xf numFmtId="2" fontId="5" fillId="0" borderId="8" xfId="0" applyNumberFormat="1" applyFont="1" applyBorder="1" applyAlignment="1">
      <alignment horizontal="left" vertical="center"/>
    </xf>
    <xf numFmtId="2" fontId="4" fillId="4" borderId="9" xfId="0" applyNumberFormat="1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left" vertical="center"/>
    </xf>
    <xf numFmtId="2" fontId="5" fillId="2" borderId="5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2" fontId="6" fillId="0" borderId="0" xfId="0" applyNumberFormat="1" applyFont="1"/>
    <xf numFmtId="2" fontId="1" fillId="2" borderId="0" xfId="0" applyNumberFormat="1" applyFont="1" applyFill="1" applyAlignment="1">
      <alignment horizontal="center"/>
    </xf>
    <xf numFmtId="2" fontId="6" fillId="6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164" fontId="7" fillId="7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164" fontId="9" fillId="0" borderId="0" xfId="0" applyNumberFormat="1" applyFont="1"/>
    <xf numFmtId="164" fontId="7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4" fontId="6" fillId="0" borderId="0" xfId="0" applyNumberFormat="1" applyFont="1"/>
    <xf numFmtId="2" fontId="0" fillId="2" borderId="0" xfId="0" applyNumberFormat="1" applyFont="1" applyFill="1"/>
    <xf numFmtId="0" fontId="0" fillId="2" borderId="0" xfId="0" applyFont="1" applyFill="1"/>
    <xf numFmtId="2" fontId="0" fillId="0" borderId="0" xfId="0" applyNumberFormat="1" applyFont="1"/>
    <xf numFmtId="2" fontId="6" fillId="7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2" fontId="6" fillId="7" borderId="5" xfId="0" applyNumberFormat="1" applyFont="1" applyFill="1" applyBorder="1" applyAlignment="1">
      <alignment horizontal="center" vertical="center"/>
    </xf>
    <xf numFmtId="10" fontId="6" fillId="7" borderId="5" xfId="1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2" fontId="0" fillId="7" borderId="1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center" vertical="center"/>
    </xf>
    <xf numFmtId="10" fontId="0" fillId="0" borderId="0" xfId="0" applyNumberFormat="1" applyFont="1"/>
    <xf numFmtId="2" fontId="13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5" fillId="9" borderId="1" xfId="0" applyNumberFormat="1" applyFont="1" applyFill="1" applyBorder="1" applyAlignment="1">
      <alignment horizontal="left" vertical="center"/>
    </xf>
    <xf numFmtId="2" fontId="5" fillId="9" borderId="5" xfId="0" applyNumberFormat="1" applyFont="1" applyFill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78787"/>
      <rgbColor rgb="FF558ED5"/>
      <rgbColor rgb="FFC0504D"/>
      <rgbColor rgb="FFFFFFCC"/>
      <rgbColor rgb="FFDAE3F3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8CCE4"/>
      <rgbColor rgb="FFFF99CC"/>
      <rgbColor rgb="FFCC99FF"/>
      <rgbColor rgb="FFFCD5B5"/>
      <rgbColor rgb="FF4F81BD"/>
      <rgbColor rgb="FF33CCCC"/>
      <rgbColor rgb="FF9BBB59"/>
      <rgbColor rgb="FFFFCC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Plan2!$A$2</c:f>
              <c:strCache>
                <c:ptCount val="1"/>
                <c:pt idx="0">
                  <c:v>Semana 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Plan2!$B$1:$J$1</c:f>
              <c:strCache>
                <c:ptCount val="9"/>
                <c:pt idx="0">
                  <c:v>Hiper Bompreço (Centro)</c:v>
                </c:pt>
                <c:pt idx="1">
                  <c:v>Pão de Açúcar (Miramar)</c:v>
                </c:pt>
                <c:pt idx="2">
                  <c:v>Extra (Av. Epitácio Pessoa)</c:v>
                </c:pt>
                <c:pt idx="3">
                  <c:v>Bompreço (Torre)</c:v>
                </c:pt>
                <c:pt idx="4">
                  <c:v>Carrefour (Bancários)</c:v>
                </c:pt>
                <c:pt idx="5">
                  <c:v>Bem Mais (Bancários)</c:v>
                </c:pt>
                <c:pt idx="6">
                  <c:v>Todo Dia (Bancários)</c:v>
                </c:pt>
                <c:pt idx="7">
                  <c:v>Extra (Bancários)</c:v>
                </c:pt>
                <c:pt idx="8">
                  <c:v>Super Box Brasil (Geisel)</c:v>
                </c:pt>
              </c:strCache>
            </c:strRef>
          </c:cat>
          <c:val>
            <c:numRef>
              <c:f>Plan2!$B$2:$J$2</c:f>
              <c:numCache>
                <c:formatCode>"R$ "#,##0.00</c:formatCode>
                <c:ptCount val="9"/>
                <c:pt idx="0">
                  <c:v>267.714</c:v>
                </c:pt>
                <c:pt idx="1">
                  <c:v>304.685</c:v>
                </c:pt>
                <c:pt idx="2">
                  <c:v>281.23599999999999</c:v>
                </c:pt>
                <c:pt idx="3">
                  <c:v>237.53200000000001</c:v>
                </c:pt>
                <c:pt idx="4">
                  <c:v>262.27199999999999</c:v>
                </c:pt>
                <c:pt idx="5">
                  <c:v>237.50800000000001</c:v>
                </c:pt>
                <c:pt idx="6">
                  <c:v>208.654</c:v>
                </c:pt>
                <c:pt idx="7">
                  <c:v>295</c:v>
                </c:pt>
                <c:pt idx="8">
                  <c:v>243.79300000000001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F8-465F-BE05-66052B5B425B}"/>
            </c:ext>
          </c:extLst>
        </c:ser>
        <c:ser>
          <c:idx val="1"/>
          <c:order val="1"/>
          <c:tx>
            <c:strRef>
              <c:f>Plan2!$A$3</c:f>
              <c:strCache>
                <c:ptCount val="1"/>
                <c:pt idx="0">
                  <c:v>Semana 3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Plan2!$B$1:$J$1</c:f>
              <c:strCache>
                <c:ptCount val="9"/>
                <c:pt idx="0">
                  <c:v>Hiper Bompreço (Centro)</c:v>
                </c:pt>
                <c:pt idx="1">
                  <c:v>Pão de Açúcar (Miramar)</c:v>
                </c:pt>
                <c:pt idx="2">
                  <c:v>Extra (Av. Epitácio Pessoa)</c:v>
                </c:pt>
                <c:pt idx="3">
                  <c:v>Bompreço (Torre)</c:v>
                </c:pt>
                <c:pt idx="4">
                  <c:v>Carrefour (Bancários)</c:v>
                </c:pt>
                <c:pt idx="5">
                  <c:v>Bem Mais (Bancários)</c:v>
                </c:pt>
                <c:pt idx="6">
                  <c:v>Todo Dia (Bancários)</c:v>
                </c:pt>
                <c:pt idx="7">
                  <c:v>Extra (Bancários)</c:v>
                </c:pt>
                <c:pt idx="8">
                  <c:v>Super Box Brasil (Geisel)</c:v>
                </c:pt>
              </c:strCache>
            </c:strRef>
          </c:cat>
          <c:val>
            <c:numRef>
              <c:f>Plan2!$B$3:$J$3</c:f>
              <c:numCache>
                <c:formatCode>"R$ "#,##0.00</c:formatCode>
                <c:ptCount val="9"/>
                <c:pt idx="0">
                  <c:v>299.67</c:v>
                </c:pt>
                <c:pt idx="1">
                  <c:v>313.88299999999998</c:v>
                </c:pt>
                <c:pt idx="2">
                  <c:v>299.488</c:v>
                </c:pt>
                <c:pt idx="3">
                  <c:v>263.55399999999997</c:v>
                </c:pt>
                <c:pt idx="4">
                  <c:v>263.67</c:v>
                </c:pt>
                <c:pt idx="5">
                  <c:v>265.13200000000001</c:v>
                </c:pt>
                <c:pt idx="6">
                  <c:v>246.434</c:v>
                </c:pt>
                <c:pt idx="7">
                  <c:v>315.96699999999998</c:v>
                </c:pt>
                <c:pt idx="8">
                  <c:v>241.53100000000001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F8-465F-BE05-66052B5B425B}"/>
            </c:ext>
          </c:extLst>
        </c:ser>
        <c:ser>
          <c:idx val="2"/>
          <c:order val="2"/>
          <c:tx>
            <c:strRef>
              <c:f>Plan2!$A$4</c:f>
              <c:strCache>
                <c:ptCount val="1"/>
                <c:pt idx="0">
                  <c:v>Semana 2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Plan2!$B$1:$J$1</c:f>
              <c:strCache>
                <c:ptCount val="9"/>
                <c:pt idx="0">
                  <c:v>Hiper Bompreço (Centro)</c:v>
                </c:pt>
                <c:pt idx="1">
                  <c:v>Pão de Açúcar (Miramar)</c:v>
                </c:pt>
                <c:pt idx="2">
                  <c:v>Extra (Av. Epitácio Pessoa)</c:v>
                </c:pt>
                <c:pt idx="3">
                  <c:v>Bompreço (Torre)</c:v>
                </c:pt>
                <c:pt idx="4">
                  <c:v>Carrefour (Bancários)</c:v>
                </c:pt>
                <c:pt idx="5">
                  <c:v>Bem Mais (Bancários)</c:v>
                </c:pt>
                <c:pt idx="6">
                  <c:v>Todo Dia (Bancários)</c:v>
                </c:pt>
                <c:pt idx="7">
                  <c:v>Extra (Bancários)</c:v>
                </c:pt>
                <c:pt idx="8">
                  <c:v>Super Box Brasil (Geisel)</c:v>
                </c:pt>
              </c:strCache>
            </c:strRef>
          </c:cat>
          <c:val>
            <c:numRef>
              <c:f>Plan2!$B$4:$J$4</c:f>
              <c:numCache>
                <c:formatCode>"R$ "#,##0.00</c:formatCode>
                <c:ptCount val="9"/>
                <c:pt idx="0">
                  <c:v>255.95400000000001</c:v>
                </c:pt>
                <c:pt idx="1">
                  <c:v>369.10500000000002</c:v>
                </c:pt>
                <c:pt idx="2">
                  <c:v>316.31200000000001</c:v>
                </c:pt>
                <c:pt idx="3">
                  <c:v>270.16000000000003</c:v>
                </c:pt>
                <c:pt idx="4">
                  <c:v>295.00200000000001</c:v>
                </c:pt>
                <c:pt idx="5">
                  <c:v>267.81099999999998</c:v>
                </c:pt>
                <c:pt idx="6">
                  <c:v>242.53399999999999</c:v>
                </c:pt>
                <c:pt idx="7">
                  <c:v>311.14699999999999</c:v>
                </c:pt>
                <c:pt idx="8">
                  <c:v>246.023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F8-465F-BE05-66052B5B425B}"/>
            </c:ext>
          </c:extLst>
        </c:ser>
        <c:ser>
          <c:idx val="3"/>
          <c:order val="3"/>
          <c:tx>
            <c:strRef>
              <c:f>Plan2!$A$5</c:f>
              <c:strCache>
                <c:ptCount val="1"/>
                <c:pt idx="0">
                  <c:v>Semana 1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Plan2!$B$1:$J$1</c:f>
              <c:strCache>
                <c:ptCount val="9"/>
                <c:pt idx="0">
                  <c:v>Hiper Bompreço (Centro)</c:v>
                </c:pt>
                <c:pt idx="1">
                  <c:v>Pão de Açúcar (Miramar)</c:v>
                </c:pt>
                <c:pt idx="2">
                  <c:v>Extra (Av. Epitácio Pessoa)</c:v>
                </c:pt>
                <c:pt idx="3">
                  <c:v>Bompreço (Torre)</c:v>
                </c:pt>
                <c:pt idx="4">
                  <c:v>Carrefour (Bancários)</c:v>
                </c:pt>
                <c:pt idx="5">
                  <c:v>Bem Mais (Bancários)</c:v>
                </c:pt>
                <c:pt idx="6">
                  <c:v>Todo Dia (Bancários)</c:v>
                </c:pt>
                <c:pt idx="7">
                  <c:v>Extra (Bancários)</c:v>
                </c:pt>
                <c:pt idx="8">
                  <c:v>Super Box Brasil (Geisel)</c:v>
                </c:pt>
              </c:strCache>
            </c:strRef>
          </c:cat>
          <c:val>
            <c:numRef>
              <c:f>Plan2!$B$5:$J$5</c:f>
              <c:numCache>
                <c:formatCode>"R$ "#,##0.00</c:formatCode>
                <c:ptCount val="9"/>
                <c:pt idx="0">
                  <c:v>0</c:v>
                </c:pt>
                <c:pt idx="1">
                  <c:v>378.83499999999998</c:v>
                </c:pt>
                <c:pt idx="2">
                  <c:v>295.858</c:v>
                </c:pt>
                <c:pt idx="3">
                  <c:v>249.07400000000001</c:v>
                </c:pt>
                <c:pt idx="4">
                  <c:v>290.36200000000002</c:v>
                </c:pt>
                <c:pt idx="5">
                  <c:v>235.46199999999999</c:v>
                </c:pt>
                <c:pt idx="6">
                  <c:v>245.214</c:v>
                </c:pt>
                <c:pt idx="7">
                  <c:v>320.762</c:v>
                </c:pt>
                <c:pt idx="8">
                  <c:v>243.512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F8-465F-BE05-66052B5B4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4368"/>
        <c:axId val="232256640"/>
      </c:barChart>
      <c:catAx>
        <c:axId val="232234368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9360">
            <a:noFill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pt-BR"/>
          </a:p>
        </c:txPr>
        <c:crossAx val="232256640"/>
        <c:crosses val="autoZero"/>
        <c:auto val="1"/>
        <c:lblAlgn val="ctr"/>
        <c:lblOffset val="100"/>
        <c:noMultiLvlLbl val="1"/>
      </c:catAx>
      <c:valAx>
        <c:axId val="232256640"/>
        <c:scaling>
          <c:orientation val="minMax"/>
        </c:scaling>
        <c:delete val="0"/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cross"/>
        <c:minorTickMark val="cross"/>
        <c:tickLblPos val="nextTo"/>
        <c:spPr>
          <a:ln w="47520">
            <a:noFill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pt-BR"/>
          </a:p>
        </c:txPr>
        <c:crossAx val="232234368"/>
        <c:crosses val="max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649474</xdr:colOff>
      <xdr:row>1</xdr:row>
      <xdr:rowOff>33131</xdr:rowOff>
    </xdr:from>
    <xdr:to>
      <xdr:col>2</xdr:col>
      <xdr:colOff>444634</xdr:colOff>
      <xdr:row>2</xdr:row>
      <xdr:rowOff>205571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49474" y="231914"/>
          <a:ext cx="996138" cy="42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129193</xdr:colOff>
      <xdr:row>1</xdr:row>
      <xdr:rowOff>16564</xdr:rowOff>
    </xdr:from>
    <xdr:to>
      <xdr:col>14</xdr:col>
      <xdr:colOff>329139</xdr:colOff>
      <xdr:row>3</xdr:row>
      <xdr:rowOff>5026</xdr:rowOff>
    </xdr:to>
    <xdr:pic>
      <xdr:nvPicPr>
        <xdr:cNvPr id="3" name="image0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46389" y="215347"/>
          <a:ext cx="1044772" cy="50198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171360</xdr:rowOff>
    </xdr:from>
    <xdr:to>
      <xdr:col>9</xdr:col>
      <xdr:colOff>204120</xdr:colOff>
      <xdr:row>23</xdr:row>
      <xdr:rowOff>51840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4"/>
  <sheetViews>
    <sheetView tabSelected="1" view="pageBreakPreview" zoomScale="115" zoomScaleNormal="145" zoomScaleSheetLayoutView="115" zoomScalePageLayoutView="130" workbookViewId="0">
      <selection activeCell="H6" sqref="H6"/>
    </sheetView>
  </sheetViews>
  <sheetFormatPr defaultRowHeight="15" x14ac:dyDescent="0.25"/>
  <cols>
    <col min="1" max="1" width="11"/>
    <col min="2" max="2" width="7"/>
    <col min="3" max="3" width="7.140625"/>
    <col min="4" max="4" width="7.28515625"/>
    <col min="5" max="5" width="7.7109375"/>
    <col min="6" max="6" width="8.140625"/>
    <col min="7" max="7" width="7.85546875"/>
    <col min="8" max="8" width="9.85546875" customWidth="1"/>
    <col min="9" max="9" width="10" customWidth="1"/>
    <col min="10" max="10" width="9.7109375" customWidth="1"/>
    <col min="11" max="11" width="7.5703125"/>
    <col min="12" max="12" width="7.28515625"/>
    <col min="13" max="13" width="6.85546875"/>
    <col min="14" max="14" width="5.85546875"/>
    <col min="15" max="15" width="7"/>
    <col min="16" max="16" width="7.28515625"/>
    <col min="17" max="17" width="10.28515625"/>
    <col min="18" max="18" width="6.140625"/>
    <col min="19" max="19" width="4.140625"/>
    <col min="20" max="20" width="3.85546875"/>
    <col min="21" max="21" width="3.5703125"/>
    <col min="22" max="1009" width="8.5703125"/>
    <col min="1010" max="1025" width="6.7109375"/>
  </cols>
  <sheetData>
    <row r="1" spans="1:16" ht="15.75" customHeight="1" x14ac:dyDescent="0.25">
      <c r="A1" s="1"/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5"/>
      <c r="O1" s="6"/>
      <c r="P1" s="6"/>
    </row>
    <row r="2" spans="1:16" ht="20.25" customHeight="1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20.25" customHeight="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2.75" customHeight="1" x14ac:dyDescent="0.25">
      <c r="A4" s="3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6"/>
      <c r="P4" s="6"/>
    </row>
    <row r="5" spans="1:16" ht="15" customHeight="1" x14ac:dyDescent="0.25">
      <c r="A5" s="61" t="s">
        <v>2</v>
      </c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 t="s">
        <v>4</v>
      </c>
      <c r="N5" s="62" t="s">
        <v>5</v>
      </c>
      <c r="O5" s="62" t="s">
        <v>6</v>
      </c>
      <c r="P5" s="62" t="s">
        <v>7</v>
      </c>
    </row>
    <row r="6" spans="1:16" ht="38.25" customHeight="1" x14ac:dyDescent="0.25">
      <c r="A6" s="61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62"/>
      <c r="N6" s="62"/>
      <c r="O6" s="62"/>
      <c r="P6" s="62"/>
    </row>
    <row r="7" spans="1:16" ht="12.75" customHeight="1" x14ac:dyDescent="0.25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8" spans="1:16" ht="12.75" customHeight="1" x14ac:dyDescent="0.25">
      <c r="A8" s="66" t="s">
        <v>22</v>
      </c>
      <c r="B8" s="12" t="s">
        <v>20</v>
      </c>
      <c r="C8" s="12" t="s">
        <v>20</v>
      </c>
      <c r="D8" s="12" t="s">
        <v>20</v>
      </c>
      <c r="E8" s="12" t="s">
        <v>20</v>
      </c>
      <c r="F8" s="12">
        <v>5.98</v>
      </c>
      <c r="G8" s="12" t="s">
        <v>20</v>
      </c>
      <c r="H8" s="12">
        <v>7.99</v>
      </c>
      <c r="I8" s="12">
        <v>6.89</v>
      </c>
      <c r="J8" s="12">
        <v>6.99</v>
      </c>
      <c r="K8" s="12" t="s">
        <v>20</v>
      </c>
      <c r="L8" s="12" t="s">
        <v>20</v>
      </c>
      <c r="M8" s="12">
        <f t="shared" ref="M8:M27" si="0">MIN(B8:L8)</f>
        <v>5.98</v>
      </c>
      <c r="N8" s="13">
        <f t="shared" ref="N8:N27" si="1">MAX(B8:L8)</f>
        <v>7.99</v>
      </c>
      <c r="O8" s="13">
        <f t="shared" ref="O8:O27" si="2">(N8-M8)/M8*100</f>
        <v>33.61204013377926</v>
      </c>
      <c r="P8" s="14">
        <f t="shared" ref="P8:P27" si="3">N8-M8</f>
        <v>2.0099999999999998</v>
      </c>
    </row>
    <row r="9" spans="1:16" ht="13.5" customHeight="1" x14ac:dyDescent="0.25">
      <c r="A9" s="67" t="s">
        <v>23</v>
      </c>
      <c r="B9" s="12" t="s">
        <v>20</v>
      </c>
      <c r="C9" s="12" t="s">
        <v>20</v>
      </c>
      <c r="D9" s="12" t="s">
        <v>20</v>
      </c>
      <c r="E9" s="12" t="s">
        <v>20</v>
      </c>
      <c r="F9" s="12" t="s">
        <v>20</v>
      </c>
      <c r="G9" s="12" t="s">
        <v>20</v>
      </c>
      <c r="H9" s="12" t="s">
        <v>20</v>
      </c>
      <c r="I9" s="12" t="s">
        <v>20</v>
      </c>
      <c r="J9" s="12" t="s">
        <v>20</v>
      </c>
      <c r="K9" s="12">
        <v>5.69</v>
      </c>
      <c r="L9" s="12">
        <v>5.7</v>
      </c>
      <c r="M9" s="12">
        <f t="shared" si="0"/>
        <v>5.69</v>
      </c>
      <c r="N9" s="13">
        <f t="shared" si="1"/>
        <v>5.7</v>
      </c>
      <c r="O9" s="13">
        <f t="shared" si="2"/>
        <v>0.17574692442881873</v>
      </c>
      <c r="P9" s="14">
        <f t="shared" si="3"/>
        <v>9.9999999999997868E-3</v>
      </c>
    </row>
    <row r="10" spans="1:16" ht="12.75" customHeight="1" x14ac:dyDescent="0.25">
      <c r="A10" s="67" t="s">
        <v>191</v>
      </c>
      <c r="B10" s="12" t="s">
        <v>20</v>
      </c>
      <c r="C10" s="12" t="s">
        <v>20</v>
      </c>
      <c r="D10" s="12">
        <v>6.49</v>
      </c>
      <c r="E10" s="12" t="s">
        <v>20</v>
      </c>
      <c r="F10" s="12" t="s">
        <v>20</v>
      </c>
      <c r="G10" s="12" t="s">
        <v>20</v>
      </c>
      <c r="H10" s="12" t="s">
        <v>20</v>
      </c>
      <c r="I10" s="12" t="s">
        <v>20</v>
      </c>
      <c r="J10" s="12" t="s">
        <v>20</v>
      </c>
      <c r="K10" s="12" t="s">
        <v>20</v>
      </c>
      <c r="L10" s="12" t="s">
        <v>20</v>
      </c>
      <c r="M10" s="12">
        <f t="shared" si="0"/>
        <v>6.49</v>
      </c>
      <c r="N10" s="13">
        <f t="shared" si="1"/>
        <v>6.49</v>
      </c>
      <c r="O10" s="13">
        <f t="shared" si="2"/>
        <v>0</v>
      </c>
      <c r="P10" s="14">
        <f t="shared" si="3"/>
        <v>0</v>
      </c>
    </row>
    <row r="11" spans="1:16" ht="12.75" customHeight="1" x14ac:dyDescent="0.25">
      <c r="A11" s="67" t="s">
        <v>193</v>
      </c>
      <c r="B11" s="12" t="s">
        <v>20</v>
      </c>
      <c r="C11" s="12" t="s">
        <v>20</v>
      </c>
      <c r="D11" s="12" t="s">
        <v>20</v>
      </c>
      <c r="E11" s="12">
        <v>5.79</v>
      </c>
      <c r="F11" s="12" t="s">
        <v>20</v>
      </c>
      <c r="G11" s="12" t="s">
        <v>20</v>
      </c>
      <c r="H11" s="12" t="s">
        <v>20</v>
      </c>
      <c r="I11" s="12" t="s">
        <v>20</v>
      </c>
      <c r="J11" s="12" t="s">
        <v>20</v>
      </c>
      <c r="K11" s="12" t="s">
        <v>20</v>
      </c>
      <c r="L11" s="12" t="s">
        <v>20</v>
      </c>
      <c r="M11" s="12">
        <f t="shared" si="0"/>
        <v>5.79</v>
      </c>
      <c r="N11" s="13">
        <f t="shared" si="1"/>
        <v>5.79</v>
      </c>
      <c r="O11" s="13">
        <f t="shared" si="2"/>
        <v>0</v>
      </c>
      <c r="P11" s="14">
        <f t="shared" si="3"/>
        <v>0</v>
      </c>
    </row>
    <row r="12" spans="1:16" ht="13.5" customHeight="1" x14ac:dyDescent="0.25">
      <c r="A12" s="67" t="s">
        <v>25</v>
      </c>
      <c r="B12" s="12">
        <v>6.98</v>
      </c>
      <c r="C12" s="12" t="s">
        <v>20</v>
      </c>
      <c r="D12" s="12" t="s">
        <v>20</v>
      </c>
      <c r="E12" s="12" t="s">
        <v>20</v>
      </c>
      <c r="F12" s="12" t="s">
        <v>20</v>
      </c>
      <c r="G12" s="12">
        <v>6.98</v>
      </c>
      <c r="H12" s="12" t="s">
        <v>20</v>
      </c>
      <c r="I12" s="12" t="s">
        <v>20</v>
      </c>
      <c r="J12" s="12" t="s">
        <v>20</v>
      </c>
      <c r="K12" s="12" t="s">
        <v>20</v>
      </c>
      <c r="L12" s="12" t="s">
        <v>20</v>
      </c>
      <c r="M12" s="12">
        <f t="shared" si="0"/>
        <v>6.98</v>
      </c>
      <c r="N12" s="13">
        <f t="shared" si="1"/>
        <v>6.98</v>
      </c>
      <c r="O12" s="13">
        <f t="shared" si="2"/>
        <v>0</v>
      </c>
      <c r="P12" s="14">
        <f t="shared" si="3"/>
        <v>0</v>
      </c>
    </row>
    <row r="13" spans="1:16" ht="13.5" customHeight="1" x14ac:dyDescent="0.25">
      <c r="A13" s="67" t="s">
        <v>195</v>
      </c>
      <c r="B13" s="12" t="s">
        <v>20</v>
      </c>
      <c r="C13" s="12" t="s">
        <v>20</v>
      </c>
      <c r="D13" s="12" t="s">
        <v>20</v>
      </c>
      <c r="E13" s="12" t="s">
        <v>20</v>
      </c>
      <c r="F13" s="12" t="s">
        <v>20</v>
      </c>
      <c r="G13" s="12" t="s">
        <v>20</v>
      </c>
      <c r="H13" s="12">
        <v>7.99</v>
      </c>
      <c r="I13" s="12" t="s">
        <v>20</v>
      </c>
      <c r="J13" s="12" t="s">
        <v>20</v>
      </c>
      <c r="K13" s="12" t="s">
        <v>20</v>
      </c>
      <c r="L13" s="12" t="s">
        <v>20</v>
      </c>
      <c r="M13" s="12">
        <f t="shared" si="0"/>
        <v>7.99</v>
      </c>
      <c r="N13" s="13">
        <f t="shared" si="1"/>
        <v>7.99</v>
      </c>
      <c r="O13" s="13">
        <f t="shared" si="2"/>
        <v>0</v>
      </c>
      <c r="P13" s="14">
        <f t="shared" si="3"/>
        <v>0</v>
      </c>
    </row>
    <row r="14" spans="1:16" ht="13.5" customHeight="1" x14ac:dyDescent="0.25">
      <c r="A14" s="67" t="s">
        <v>26</v>
      </c>
      <c r="B14" s="12" t="s">
        <v>20</v>
      </c>
      <c r="C14" s="12">
        <v>6.89</v>
      </c>
      <c r="D14" s="12">
        <v>6.89</v>
      </c>
      <c r="E14" s="12" t="s">
        <v>20</v>
      </c>
      <c r="F14" s="12">
        <v>8.75</v>
      </c>
      <c r="G14" s="12" t="s">
        <v>20</v>
      </c>
      <c r="H14" s="12">
        <v>9.99</v>
      </c>
      <c r="I14" s="12">
        <v>8.69</v>
      </c>
      <c r="J14" s="12">
        <v>8.8000000000000007</v>
      </c>
      <c r="K14" s="12">
        <v>5.89</v>
      </c>
      <c r="L14" s="12">
        <v>6.99</v>
      </c>
      <c r="M14" s="12">
        <f t="shared" si="0"/>
        <v>5.89</v>
      </c>
      <c r="N14" s="13">
        <f t="shared" si="1"/>
        <v>9.99</v>
      </c>
      <c r="O14" s="13">
        <f t="shared" si="2"/>
        <v>69.609507640067932</v>
      </c>
      <c r="P14" s="14">
        <f t="shared" si="3"/>
        <v>4.1000000000000005</v>
      </c>
    </row>
    <row r="15" spans="1:16" ht="13.5" customHeight="1" x14ac:dyDescent="0.25">
      <c r="A15" s="67" t="s">
        <v>192</v>
      </c>
      <c r="B15" s="12" t="s">
        <v>20</v>
      </c>
      <c r="C15" s="12" t="s">
        <v>20</v>
      </c>
      <c r="D15" s="12">
        <v>6.39</v>
      </c>
      <c r="E15" s="12" t="s">
        <v>20</v>
      </c>
      <c r="F15" s="12" t="s">
        <v>20</v>
      </c>
      <c r="G15" s="12" t="s">
        <v>20</v>
      </c>
      <c r="H15" s="12" t="s">
        <v>20</v>
      </c>
      <c r="I15" s="12" t="s">
        <v>20</v>
      </c>
      <c r="J15" s="12" t="s">
        <v>20</v>
      </c>
      <c r="K15" s="12" t="s">
        <v>20</v>
      </c>
      <c r="L15" s="12" t="s">
        <v>20</v>
      </c>
      <c r="M15" s="12">
        <f t="shared" si="0"/>
        <v>6.39</v>
      </c>
      <c r="N15" s="13">
        <f t="shared" si="1"/>
        <v>6.39</v>
      </c>
      <c r="O15" s="13">
        <f t="shared" si="2"/>
        <v>0</v>
      </c>
      <c r="P15" s="14">
        <f t="shared" si="3"/>
        <v>0</v>
      </c>
    </row>
    <row r="16" spans="1:16" ht="13.5" customHeight="1" x14ac:dyDescent="0.25">
      <c r="A16" s="67" t="s">
        <v>27</v>
      </c>
      <c r="B16" s="12" t="s">
        <v>20</v>
      </c>
      <c r="C16" s="12" t="s">
        <v>20</v>
      </c>
      <c r="D16" s="12" t="s">
        <v>20</v>
      </c>
      <c r="E16" s="12" t="s">
        <v>20</v>
      </c>
      <c r="F16" s="12">
        <v>6.29</v>
      </c>
      <c r="G16" s="12" t="s">
        <v>20</v>
      </c>
      <c r="H16" s="12" t="s">
        <v>20</v>
      </c>
      <c r="I16" s="12" t="s">
        <v>20</v>
      </c>
      <c r="J16" s="12" t="s">
        <v>20</v>
      </c>
      <c r="K16" s="12" t="s">
        <v>20</v>
      </c>
      <c r="L16" s="12" t="s">
        <v>20</v>
      </c>
      <c r="M16" s="12">
        <f t="shared" si="0"/>
        <v>6.29</v>
      </c>
      <c r="N16" s="13">
        <f t="shared" si="1"/>
        <v>6.29</v>
      </c>
      <c r="O16" s="13">
        <f t="shared" si="2"/>
        <v>0</v>
      </c>
      <c r="P16" s="14">
        <f t="shared" si="3"/>
        <v>0</v>
      </c>
    </row>
    <row r="17" spans="1:16" ht="13.5" customHeight="1" x14ac:dyDescent="0.25">
      <c r="A17" s="67" t="s">
        <v>27</v>
      </c>
      <c r="B17" s="12" t="s">
        <v>20</v>
      </c>
      <c r="C17" s="12" t="s">
        <v>20</v>
      </c>
      <c r="D17" s="12" t="s">
        <v>20</v>
      </c>
      <c r="E17" s="12" t="s">
        <v>20</v>
      </c>
      <c r="F17" s="12" t="s">
        <v>20</v>
      </c>
      <c r="G17" s="12" t="s">
        <v>20</v>
      </c>
      <c r="H17" s="12" t="s">
        <v>20</v>
      </c>
      <c r="I17" s="12" t="s">
        <v>20</v>
      </c>
      <c r="J17" s="12">
        <v>5.95</v>
      </c>
      <c r="K17" s="12" t="s">
        <v>20</v>
      </c>
      <c r="L17" s="12" t="s">
        <v>20</v>
      </c>
      <c r="M17" s="12">
        <f t="shared" si="0"/>
        <v>5.95</v>
      </c>
      <c r="N17" s="13">
        <f t="shared" si="1"/>
        <v>5.95</v>
      </c>
      <c r="O17" s="13">
        <f t="shared" si="2"/>
        <v>0</v>
      </c>
      <c r="P17" s="14">
        <f t="shared" si="3"/>
        <v>0</v>
      </c>
    </row>
    <row r="18" spans="1:16" ht="13.5" customHeight="1" x14ac:dyDescent="0.25">
      <c r="A18" s="67" t="s">
        <v>28</v>
      </c>
      <c r="B18" s="12" t="s">
        <v>20</v>
      </c>
      <c r="C18" s="12" t="s">
        <v>20</v>
      </c>
      <c r="D18" s="12" t="s">
        <v>20</v>
      </c>
      <c r="E18" s="12">
        <v>7.99</v>
      </c>
      <c r="F18" s="12" t="s">
        <v>20</v>
      </c>
      <c r="G18" s="12" t="s">
        <v>20</v>
      </c>
      <c r="H18" s="12" t="s">
        <v>20</v>
      </c>
      <c r="I18" s="12" t="s">
        <v>20</v>
      </c>
      <c r="J18" s="12" t="s">
        <v>20</v>
      </c>
      <c r="K18" s="12" t="s">
        <v>20</v>
      </c>
      <c r="L18" s="12" t="s">
        <v>20</v>
      </c>
      <c r="M18" s="12">
        <f t="shared" si="0"/>
        <v>7.99</v>
      </c>
      <c r="N18" s="13">
        <f t="shared" si="1"/>
        <v>7.99</v>
      </c>
      <c r="O18" s="13">
        <f t="shared" si="2"/>
        <v>0</v>
      </c>
      <c r="P18" s="14">
        <f t="shared" si="3"/>
        <v>0</v>
      </c>
    </row>
    <row r="19" spans="1:16" ht="13.5" customHeight="1" x14ac:dyDescent="0.25">
      <c r="A19" s="67" t="s">
        <v>29</v>
      </c>
      <c r="B19" s="12">
        <v>7.48</v>
      </c>
      <c r="C19" s="12" t="s">
        <v>20</v>
      </c>
      <c r="D19" s="12" t="s">
        <v>20</v>
      </c>
      <c r="E19" s="12" t="s">
        <v>20</v>
      </c>
      <c r="F19" s="12" t="s">
        <v>20</v>
      </c>
      <c r="G19" s="12" t="s">
        <v>20</v>
      </c>
      <c r="H19" s="12" t="s">
        <v>20</v>
      </c>
      <c r="I19" s="12" t="s">
        <v>20</v>
      </c>
      <c r="J19" s="12" t="s">
        <v>20</v>
      </c>
      <c r="K19" s="12" t="s">
        <v>20</v>
      </c>
      <c r="L19" s="12" t="s">
        <v>20</v>
      </c>
      <c r="M19" s="12">
        <f t="shared" si="0"/>
        <v>7.48</v>
      </c>
      <c r="N19" s="13">
        <f t="shared" si="1"/>
        <v>7.48</v>
      </c>
      <c r="O19" s="13">
        <f t="shared" si="2"/>
        <v>0</v>
      </c>
      <c r="P19" s="14">
        <f t="shared" si="3"/>
        <v>0</v>
      </c>
    </row>
    <row r="20" spans="1:16" ht="13.5" customHeight="1" x14ac:dyDescent="0.25">
      <c r="A20" s="67" t="s">
        <v>30</v>
      </c>
      <c r="B20" s="12">
        <v>7.98</v>
      </c>
      <c r="C20" s="12" t="s">
        <v>20</v>
      </c>
      <c r="D20" s="12" t="s">
        <v>20</v>
      </c>
      <c r="E20" s="12" t="s">
        <v>20</v>
      </c>
      <c r="F20" s="12" t="s">
        <v>20</v>
      </c>
      <c r="G20" s="12">
        <v>7.48</v>
      </c>
      <c r="H20" s="12" t="s">
        <v>20</v>
      </c>
      <c r="I20" s="12" t="s">
        <v>20</v>
      </c>
      <c r="J20" s="12" t="s">
        <v>20</v>
      </c>
      <c r="K20" s="12" t="s">
        <v>20</v>
      </c>
      <c r="L20" s="12" t="s">
        <v>20</v>
      </c>
      <c r="M20" s="12">
        <f t="shared" si="0"/>
        <v>7.48</v>
      </c>
      <c r="N20" s="13">
        <f t="shared" si="1"/>
        <v>7.98</v>
      </c>
      <c r="O20" s="13">
        <f t="shared" si="2"/>
        <v>6.6844919786096249</v>
      </c>
      <c r="P20" s="14">
        <f t="shared" si="3"/>
        <v>0.5</v>
      </c>
    </row>
    <row r="21" spans="1:16" ht="13.5" customHeight="1" x14ac:dyDescent="0.25">
      <c r="A21" s="67" t="s">
        <v>31</v>
      </c>
      <c r="B21" s="12" t="s">
        <v>20</v>
      </c>
      <c r="C21" s="12" t="s">
        <v>20</v>
      </c>
      <c r="D21" s="12" t="s">
        <v>20</v>
      </c>
      <c r="E21" s="12" t="s">
        <v>20</v>
      </c>
      <c r="F21" s="12">
        <v>6.39</v>
      </c>
      <c r="G21" s="12" t="s">
        <v>20</v>
      </c>
      <c r="H21" s="12" t="s">
        <v>20</v>
      </c>
      <c r="I21" s="12">
        <v>6.65</v>
      </c>
      <c r="J21" s="12">
        <v>6.8</v>
      </c>
      <c r="K21" s="12" t="s">
        <v>20</v>
      </c>
      <c r="L21" s="12" t="s">
        <v>20</v>
      </c>
      <c r="M21" s="12">
        <f t="shared" si="0"/>
        <v>6.39</v>
      </c>
      <c r="N21" s="13">
        <f t="shared" si="1"/>
        <v>6.8</v>
      </c>
      <c r="O21" s="13">
        <f t="shared" si="2"/>
        <v>6.4162754303599394</v>
      </c>
      <c r="P21" s="14">
        <f t="shared" si="3"/>
        <v>0.41000000000000014</v>
      </c>
    </row>
    <row r="22" spans="1:16" ht="13.5" customHeight="1" x14ac:dyDescent="0.25">
      <c r="A22" s="67" t="s">
        <v>32</v>
      </c>
      <c r="B22" s="12" t="s">
        <v>20</v>
      </c>
      <c r="C22" s="12" t="s">
        <v>20</v>
      </c>
      <c r="D22" s="12">
        <v>6.75</v>
      </c>
      <c r="E22" s="12" t="s">
        <v>20</v>
      </c>
      <c r="F22" s="12" t="s">
        <v>20</v>
      </c>
      <c r="G22" s="12" t="s">
        <v>20</v>
      </c>
      <c r="H22" s="12" t="s">
        <v>20</v>
      </c>
      <c r="I22" s="12" t="s">
        <v>20</v>
      </c>
      <c r="J22" s="12" t="s">
        <v>20</v>
      </c>
      <c r="K22" s="12" t="s">
        <v>20</v>
      </c>
      <c r="L22" s="12" t="s">
        <v>20</v>
      </c>
      <c r="M22" s="12">
        <f t="shared" si="0"/>
        <v>6.75</v>
      </c>
      <c r="N22" s="13">
        <f t="shared" si="1"/>
        <v>6.75</v>
      </c>
      <c r="O22" s="13">
        <f t="shared" si="2"/>
        <v>0</v>
      </c>
      <c r="P22" s="14">
        <f t="shared" si="3"/>
        <v>0</v>
      </c>
    </row>
    <row r="23" spans="1:16" ht="13.5" customHeight="1" x14ac:dyDescent="0.25">
      <c r="A23" s="67" t="s">
        <v>33</v>
      </c>
      <c r="B23" s="12" t="s">
        <v>20</v>
      </c>
      <c r="C23" s="12" t="s">
        <v>20</v>
      </c>
      <c r="D23" s="12" t="s">
        <v>20</v>
      </c>
      <c r="E23" s="12" t="s">
        <v>20</v>
      </c>
      <c r="F23" s="12" t="s">
        <v>20</v>
      </c>
      <c r="G23" s="12" t="s">
        <v>20</v>
      </c>
      <c r="H23" s="12" t="s">
        <v>20</v>
      </c>
      <c r="I23" s="12" t="s">
        <v>20</v>
      </c>
      <c r="J23" s="12" t="s">
        <v>20</v>
      </c>
      <c r="K23" s="12">
        <v>5.99</v>
      </c>
      <c r="L23" s="12" t="s">
        <v>20</v>
      </c>
      <c r="M23" s="12">
        <f t="shared" si="0"/>
        <v>5.99</v>
      </c>
      <c r="N23" s="13">
        <f t="shared" si="1"/>
        <v>5.99</v>
      </c>
      <c r="O23" s="13">
        <f t="shared" si="2"/>
        <v>0</v>
      </c>
      <c r="P23" s="14">
        <f t="shared" si="3"/>
        <v>0</v>
      </c>
    </row>
    <row r="24" spans="1:16" ht="13.5" customHeight="1" x14ac:dyDescent="0.25">
      <c r="A24" s="67" t="s">
        <v>34</v>
      </c>
      <c r="B24" s="12" t="s">
        <v>20</v>
      </c>
      <c r="C24" s="12" t="s">
        <v>20</v>
      </c>
      <c r="D24" s="12" t="s">
        <v>20</v>
      </c>
      <c r="E24" s="12" t="s">
        <v>20</v>
      </c>
      <c r="F24" s="12" t="s">
        <v>20</v>
      </c>
      <c r="G24" s="12" t="s">
        <v>20</v>
      </c>
      <c r="H24" s="12" t="s">
        <v>20</v>
      </c>
      <c r="I24" s="12" t="s">
        <v>20</v>
      </c>
      <c r="J24" s="12" t="s">
        <v>20</v>
      </c>
      <c r="K24" s="12">
        <v>5.69</v>
      </c>
      <c r="L24" s="12" t="s">
        <v>20</v>
      </c>
      <c r="M24" s="12">
        <f t="shared" si="0"/>
        <v>5.69</v>
      </c>
      <c r="N24" s="13">
        <f t="shared" si="1"/>
        <v>5.69</v>
      </c>
      <c r="O24" s="13">
        <f t="shared" si="2"/>
        <v>0</v>
      </c>
      <c r="P24" s="14">
        <f t="shared" si="3"/>
        <v>0</v>
      </c>
    </row>
    <row r="25" spans="1:16" ht="13.5" customHeight="1" x14ac:dyDescent="0.25">
      <c r="A25" s="67" t="s">
        <v>35</v>
      </c>
      <c r="B25" s="12">
        <v>7.28</v>
      </c>
      <c r="C25" s="12" t="s">
        <v>20</v>
      </c>
      <c r="D25" s="12" t="s">
        <v>20</v>
      </c>
      <c r="E25" s="12" t="s">
        <v>20</v>
      </c>
      <c r="F25" s="12" t="s">
        <v>20</v>
      </c>
      <c r="G25" s="12">
        <v>7.28</v>
      </c>
      <c r="H25" s="12" t="s">
        <v>20</v>
      </c>
      <c r="I25" s="12" t="s">
        <v>20</v>
      </c>
      <c r="J25" s="12" t="s">
        <v>20</v>
      </c>
      <c r="K25" s="12" t="s">
        <v>20</v>
      </c>
      <c r="L25" s="12">
        <v>6.99</v>
      </c>
      <c r="M25" s="12">
        <f t="shared" si="0"/>
        <v>6.99</v>
      </c>
      <c r="N25" s="13">
        <f t="shared" si="1"/>
        <v>7.28</v>
      </c>
      <c r="O25" s="13">
        <f t="shared" si="2"/>
        <v>4.148783977110158</v>
      </c>
      <c r="P25" s="14">
        <f t="shared" si="3"/>
        <v>0.29000000000000004</v>
      </c>
    </row>
    <row r="26" spans="1:16" ht="15" customHeight="1" x14ac:dyDescent="0.25">
      <c r="A26" s="67" t="s">
        <v>36</v>
      </c>
      <c r="B26" s="12" t="s">
        <v>20</v>
      </c>
      <c r="C26" s="12" t="s">
        <v>20</v>
      </c>
      <c r="D26" s="12" t="s">
        <v>20</v>
      </c>
      <c r="E26" s="12" t="s">
        <v>20</v>
      </c>
      <c r="F26" s="12" t="s">
        <v>20</v>
      </c>
      <c r="G26" s="12" t="s">
        <v>20</v>
      </c>
      <c r="H26" s="12" t="s">
        <v>20</v>
      </c>
      <c r="I26" s="12" t="s">
        <v>20</v>
      </c>
      <c r="J26" s="12" t="s">
        <v>20</v>
      </c>
      <c r="K26" s="12">
        <v>6.75</v>
      </c>
      <c r="L26" s="12" t="s">
        <v>20</v>
      </c>
      <c r="M26" s="12">
        <f t="shared" si="0"/>
        <v>6.75</v>
      </c>
      <c r="N26" s="13">
        <f t="shared" si="1"/>
        <v>6.75</v>
      </c>
      <c r="O26" s="13">
        <f t="shared" si="2"/>
        <v>0</v>
      </c>
      <c r="P26" s="14">
        <f t="shared" si="3"/>
        <v>0</v>
      </c>
    </row>
    <row r="27" spans="1:16" ht="15" customHeight="1" x14ac:dyDescent="0.25">
      <c r="A27" s="66" t="s">
        <v>80</v>
      </c>
      <c r="B27" s="12" t="s">
        <v>20</v>
      </c>
      <c r="C27" s="12" t="s">
        <v>20</v>
      </c>
      <c r="D27" s="12">
        <v>6.75</v>
      </c>
      <c r="E27" s="12" t="s">
        <v>20</v>
      </c>
      <c r="F27" s="12" t="s">
        <v>20</v>
      </c>
      <c r="G27" s="12" t="s">
        <v>20</v>
      </c>
      <c r="H27" s="12" t="s">
        <v>20</v>
      </c>
      <c r="I27" s="12" t="s">
        <v>20</v>
      </c>
      <c r="J27" s="12" t="s">
        <v>20</v>
      </c>
      <c r="K27" s="12" t="s">
        <v>20</v>
      </c>
      <c r="L27" s="12" t="s">
        <v>20</v>
      </c>
      <c r="M27" s="12">
        <f t="shared" si="0"/>
        <v>6.75</v>
      </c>
      <c r="N27" s="13">
        <f t="shared" si="1"/>
        <v>6.75</v>
      </c>
      <c r="O27" s="13">
        <f t="shared" si="2"/>
        <v>0</v>
      </c>
      <c r="P27" s="14">
        <f t="shared" si="3"/>
        <v>0</v>
      </c>
    </row>
    <row r="28" spans="1:16" ht="15" customHeight="1" x14ac:dyDescent="0.25">
      <c r="A28" s="20" t="s">
        <v>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</row>
    <row r="29" spans="1:16" ht="15" customHeight="1" x14ac:dyDescent="0.25">
      <c r="A29" s="53" t="s">
        <v>21</v>
      </c>
      <c r="B29" s="65" t="s">
        <v>20</v>
      </c>
      <c r="C29" s="65">
        <v>6.99</v>
      </c>
      <c r="D29" s="65" t="s">
        <v>20</v>
      </c>
      <c r="E29" s="65">
        <v>7.99</v>
      </c>
      <c r="F29" s="65" t="s">
        <v>20</v>
      </c>
      <c r="G29" s="65" t="s">
        <v>20</v>
      </c>
      <c r="H29" s="65" t="s">
        <v>20</v>
      </c>
      <c r="I29" s="65" t="s">
        <v>20</v>
      </c>
      <c r="J29" s="65" t="s">
        <v>20</v>
      </c>
      <c r="K29" s="65" t="s">
        <v>20</v>
      </c>
      <c r="L29" s="65" t="s">
        <v>20</v>
      </c>
      <c r="M29" s="12">
        <f t="shared" ref="M29" si="4">MIN(B29:L29)</f>
        <v>6.99</v>
      </c>
      <c r="N29" s="13">
        <f t="shared" ref="N29" si="5">MAX(B29:L29)</f>
        <v>7.99</v>
      </c>
      <c r="O29" s="13">
        <f t="shared" ref="O29" si="6">(N29-M29)/M29*100</f>
        <v>14.306151645207438</v>
      </c>
      <c r="P29" s="13">
        <f t="shared" ref="P29" si="7">N29-M29</f>
        <v>1</v>
      </c>
    </row>
    <row r="30" spans="1:16" ht="15" customHeight="1" x14ac:dyDescent="0.25">
      <c r="A30" s="11" t="s">
        <v>22</v>
      </c>
      <c r="B30" s="12" t="s">
        <v>20</v>
      </c>
      <c r="C30" s="12" t="s">
        <v>20</v>
      </c>
      <c r="D30" s="12" t="s">
        <v>20</v>
      </c>
      <c r="E30" s="12" t="s">
        <v>20</v>
      </c>
      <c r="F30" s="12">
        <v>4.79</v>
      </c>
      <c r="G30" s="12" t="s">
        <v>20</v>
      </c>
      <c r="H30" s="12">
        <v>5.69</v>
      </c>
      <c r="I30" s="12">
        <v>5.39</v>
      </c>
      <c r="J30" s="12">
        <v>5.5</v>
      </c>
      <c r="K30" s="12" t="s">
        <v>20</v>
      </c>
      <c r="L30" s="12" t="s">
        <v>20</v>
      </c>
      <c r="M30" s="12">
        <f t="shared" ref="M30:M31" si="8">MIN(B30:L30)</f>
        <v>4.79</v>
      </c>
      <c r="N30" s="13">
        <f t="shared" ref="N30:N31" si="9">MAX(B30:L30)</f>
        <v>5.69</v>
      </c>
      <c r="O30" s="13">
        <f t="shared" ref="O30:O31" si="10">(N30-M30)/M30*100</f>
        <v>18.789144050104394</v>
      </c>
      <c r="P30" s="13">
        <f t="shared" ref="P30:P31" si="11">N30-M30</f>
        <v>0.90000000000000036</v>
      </c>
    </row>
    <row r="31" spans="1:16" ht="15" customHeight="1" x14ac:dyDescent="0.25">
      <c r="A31" s="11" t="s">
        <v>23</v>
      </c>
      <c r="B31" s="12" t="s">
        <v>20</v>
      </c>
      <c r="C31" s="12" t="s">
        <v>20</v>
      </c>
      <c r="D31" s="12" t="s">
        <v>20</v>
      </c>
      <c r="E31" s="12" t="s">
        <v>20</v>
      </c>
      <c r="F31" s="12" t="s">
        <v>20</v>
      </c>
      <c r="G31" s="12" t="s">
        <v>20</v>
      </c>
      <c r="H31" s="12" t="s">
        <v>20</v>
      </c>
      <c r="I31" s="12" t="s">
        <v>20</v>
      </c>
      <c r="J31" s="12" t="s">
        <v>20</v>
      </c>
      <c r="K31" s="12">
        <v>5.39</v>
      </c>
      <c r="L31" s="12" t="s">
        <v>20</v>
      </c>
      <c r="M31" s="12">
        <f t="shared" si="8"/>
        <v>5.39</v>
      </c>
      <c r="N31" s="13">
        <f t="shared" si="9"/>
        <v>5.39</v>
      </c>
      <c r="O31" s="13">
        <f t="shared" si="10"/>
        <v>0</v>
      </c>
      <c r="P31" s="13">
        <f t="shared" si="11"/>
        <v>0</v>
      </c>
    </row>
    <row r="32" spans="1:16" ht="15" customHeight="1" x14ac:dyDescent="0.25">
      <c r="A32" s="11" t="s">
        <v>24</v>
      </c>
      <c r="B32" s="12" t="s">
        <v>20</v>
      </c>
      <c r="C32" s="12" t="s">
        <v>20</v>
      </c>
      <c r="D32" s="12" t="s">
        <v>20</v>
      </c>
      <c r="E32" s="12">
        <v>8.59</v>
      </c>
      <c r="F32" s="12" t="s">
        <v>20</v>
      </c>
      <c r="G32" s="12" t="s">
        <v>20</v>
      </c>
      <c r="H32" s="12" t="s">
        <v>20</v>
      </c>
      <c r="I32" s="12" t="s">
        <v>20</v>
      </c>
      <c r="J32" s="12" t="s">
        <v>20</v>
      </c>
      <c r="K32" s="12" t="s">
        <v>20</v>
      </c>
      <c r="L32" s="12" t="s">
        <v>20</v>
      </c>
      <c r="M32" s="12">
        <f t="shared" ref="M32:M42" si="12">MIN(B32:L32)</f>
        <v>8.59</v>
      </c>
      <c r="N32" s="13">
        <f t="shared" ref="N32:N42" si="13">MAX(B32:L32)</f>
        <v>8.59</v>
      </c>
      <c r="O32" s="13">
        <f t="shared" ref="O32:O42" si="14">(N32-M32)/M32*100</f>
        <v>0</v>
      </c>
      <c r="P32" s="13">
        <f t="shared" ref="P32:P42" si="15">N32-M32</f>
        <v>0</v>
      </c>
    </row>
    <row r="33" spans="1:16" ht="15" customHeight="1" x14ac:dyDescent="0.25">
      <c r="A33" s="11" t="s">
        <v>193</v>
      </c>
      <c r="B33" s="12" t="s">
        <v>20</v>
      </c>
      <c r="C33" s="12" t="s">
        <v>20</v>
      </c>
      <c r="D33" s="12" t="s">
        <v>20</v>
      </c>
      <c r="E33" s="12">
        <v>9.19</v>
      </c>
      <c r="F33" s="12" t="s">
        <v>20</v>
      </c>
      <c r="G33" s="12" t="s">
        <v>20</v>
      </c>
      <c r="H33" s="12" t="s">
        <v>20</v>
      </c>
      <c r="I33" s="12" t="s">
        <v>20</v>
      </c>
      <c r="J33" s="12" t="s">
        <v>20</v>
      </c>
      <c r="K33" s="12" t="s">
        <v>20</v>
      </c>
      <c r="L33" s="12" t="s">
        <v>20</v>
      </c>
      <c r="M33" s="12">
        <f t="shared" si="12"/>
        <v>9.19</v>
      </c>
      <c r="N33" s="13">
        <f t="shared" si="13"/>
        <v>9.19</v>
      </c>
      <c r="O33" s="13">
        <f t="shared" si="14"/>
        <v>0</v>
      </c>
      <c r="P33" s="13">
        <f t="shared" si="15"/>
        <v>0</v>
      </c>
    </row>
    <row r="34" spans="1:16" ht="15" customHeight="1" x14ac:dyDescent="0.25">
      <c r="A34" s="11" t="s">
        <v>25</v>
      </c>
      <c r="B34" s="12">
        <v>6.98</v>
      </c>
      <c r="C34" s="12" t="s">
        <v>20</v>
      </c>
      <c r="D34" s="12" t="s">
        <v>20</v>
      </c>
      <c r="E34" s="12" t="s">
        <v>20</v>
      </c>
      <c r="F34" s="12" t="s">
        <v>20</v>
      </c>
      <c r="G34" s="12">
        <v>6.98</v>
      </c>
      <c r="H34" s="12" t="s">
        <v>20</v>
      </c>
      <c r="I34" s="12" t="s">
        <v>20</v>
      </c>
      <c r="J34" s="12" t="s">
        <v>20</v>
      </c>
      <c r="K34" s="12" t="s">
        <v>20</v>
      </c>
      <c r="L34" s="12" t="s">
        <v>20</v>
      </c>
      <c r="M34" s="12">
        <f t="shared" si="12"/>
        <v>6.98</v>
      </c>
      <c r="N34" s="13">
        <f t="shared" si="13"/>
        <v>6.98</v>
      </c>
      <c r="O34" s="13">
        <f t="shared" si="14"/>
        <v>0</v>
      </c>
      <c r="P34" s="13">
        <f t="shared" si="15"/>
        <v>0</v>
      </c>
    </row>
    <row r="35" spans="1:16" ht="13.5" customHeight="1" x14ac:dyDescent="0.25">
      <c r="A35" s="11" t="s">
        <v>26</v>
      </c>
      <c r="B35" s="12">
        <v>7.98</v>
      </c>
      <c r="C35" s="12">
        <v>7.49</v>
      </c>
      <c r="D35" s="12" t="s">
        <v>20</v>
      </c>
      <c r="E35" s="12">
        <v>7.99</v>
      </c>
      <c r="F35" s="12">
        <v>6.39</v>
      </c>
      <c r="G35" s="12" t="s">
        <v>20</v>
      </c>
      <c r="H35" s="12">
        <v>6.99</v>
      </c>
      <c r="I35" s="12">
        <v>6.85</v>
      </c>
      <c r="J35" s="12">
        <v>6.39</v>
      </c>
      <c r="K35" s="12">
        <v>5.69</v>
      </c>
      <c r="L35" s="12">
        <v>5.6</v>
      </c>
      <c r="M35" s="12">
        <f t="shared" si="12"/>
        <v>5.6</v>
      </c>
      <c r="N35" s="13">
        <f t="shared" si="13"/>
        <v>7.99</v>
      </c>
      <c r="O35" s="13">
        <f t="shared" si="14"/>
        <v>42.678571428571445</v>
      </c>
      <c r="P35" s="13">
        <f t="shared" si="15"/>
        <v>2.3900000000000006</v>
      </c>
    </row>
    <row r="36" spans="1:16" ht="13.5" customHeight="1" x14ac:dyDescent="0.25">
      <c r="A36" s="11" t="s">
        <v>28</v>
      </c>
      <c r="B36" s="12" t="s">
        <v>20</v>
      </c>
      <c r="C36" s="12">
        <v>7.19</v>
      </c>
      <c r="D36" s="12" t="s">
        <v>20</v>
      </c>
      <c r="E36" s="12">
        <v>6.99</v>
      </c>
      <c r="F36" s="12" t="s">
        <v>20</v>
      </c>
      <c r="G36" s="12">
        <v>6.98</v>
      </c>
      <c r="H36" s="12" t="s">
        <v>20</v>
      </c>
      <c r="I36" s="12">
        <v>6.88</v>
      </c>
      <c r="J36" s="12" t="s">
        <v>20</v>
      </c>
      <c r="K36" s="12" t="s">
        <v>20</v>
      </c>
      <c r="L36" s="12" t="s">
        <v>20</v>
      </c>
      <c r="M36" s="12">
        <f t="shared" si="12"/>
        <v>6.88</v>
      </c>
      <c r="N36" s="13">
        <f t="shared" si="13"/>
        <v>7.19</v>
      </c>
      <c r="O36" s="13">
        <f t="shared" si="14"/>
        <v>4.5058139534883797</v>
      </c>
      <c r="P36" s="13">
        <f t="shared" si="15"/>
        <v>0.3100000000000005</v>
      </c>
    </row>
    <row r="37" spans="1:16" ht="13.5" customHeight="1" x14ac:dyDescent="0.25">
      <c r="A37" s="11" t="s">
        <v>31</v>
      </c>
      <c r="B37" s="12" t="s">
        <v>20</v>
      </c>
      <c r="C37" s="12" t="s">
        <v>20</v>
      </c>
      <c r="D37" s="12" t="s">
        <v>20</v>
      </c>
      <c r="E37" s="12" t="s">
        <v>20</v>
      </c>
      <c r="F37" s="12">
        <v>5.25</v>
      </c>
      <c r="G37" s="12" t="s">
        <v>20</v>
      </c>
      <c r="H37" s="12">
        <v>7.99</v>
      </c>
      <c r="I37" s="12" t="s">
        <v>20</v>
      </c>
      <c r="J37" s="12">
        <v>5.3</v>
      </c>
      <c r="K37" s="12" t="s">
        <v>20</v>
      </c>
      <c r="L37" s="12" t="s">
        <v>20</v>
      </c>
      <c r="M37" s="12">
        <f t="shared" si="12"/>
        <v>5.25</v>
      </c>
      <c r="N37" s="13">
        <f t="shared" si="13"/>
        <v>7.99</v>
      </c>
      <c r="O37" s="13">
        <f t="shared" si="14"/>
        <v>52.190476190476197</v>
      </c>
      <c r="P37" s="13">
        <f t="shared" si="15"/>
        <v>2.74</v>
      </c>
    </row>
    <row r="38" spans="1:16" ht="13.5" customHeight="1" x14ac:dyDescent="0.25">
      <c r="A38" s="11" t="s">
        <v>38</v>
      </c>
      <c r="B38" s="12" t="s">
        <v>20</v>
      </c>
      <c r="C38" s="12" t="s">
        <v>20</v>
      </c>
      <c r="D38" s="12" t="s">
        <v>20</v>
      </c>
      <c r="E38" s="12" t="s">
        <v>20</v>
      </c>
      <c r="F38" s="12" t="s">
        <v>20</v>
      </c>
      <c r="G38" s="12" t="s">
        <v>20</v>
      </c>
      <c r="H38" s="12" t="s">
        <v>20</v>
      </c>
      <c r="I38" s="12" t="s">
        <v>20</v>
      </c>
      <c r="J38" s="12" t="s">
        <v>20</v>
      </c>
      <c r="K38" s="12" t="s">
        <v>20</v>
      </c>
      <c r="L38" s="12">
        <v>7.05</v>
      </c>
      <c r="M38" s="12">
        <f t="shared" si="12"/>
        <v>7.05</v>
      </c>
      <c r="N38" s="13">
        <f t="shared" si="13"/>
        <v>7.05</v>
      </c>
      <c r="O38" s="13">
        <f t="shared" si="14"/>
        <v>0</v>
      </c>
      <c r="P38" s="13">
        <f t="shared" si="15"/>
        <v>0</v>
      </c>
    </row>
    <row r="39" spans="1:16" ht="13.5" customHeight="1" x14ac:dyDescent="0.25">
      <c r="A39" s="11" t="s">
        <v>33</v>
      </c>
      <c r="B39" s="12" t="s">
        <v>20</v>
      </c>
      <c r="C39" s="12" t="s">
        <v>20</v>
      </c>
      <c r="D39" s="12" t="s">
        <v>20</v>
      </c>
      <c r="E39" s="12" t="s">
        <v>20</v>
      </c>
      <c r="F39" s="12" t="s">
        <v>20</v>
      </c>
      <c r="G39" s="12" t="s">
        <v>20</v>
      </c>
      <c r="H39" s="12" t="s">
        <v>20</v>
      </c>
      <c r="I39" s="12" t="s">
        <v>20</v>
      </c>
      <c r="J39" s="12" t="s">
        <v>20</v>
      </c>
      <c r="K39" s="12">
        <v>4.99</v>
      </c>
      <c r="L39" s="12" t="s">
        <v>20</v>
      </c>
      <c r="M39" s="12">
        <f t="shared" si="12"/>
        <v>4.99</v>
      </c>
      <c r="N39" s="13">
        <f t="shared" si="13"/>
        <v>4.99</v>
      </c>
      <c r="O39" s="13">
        <f t="shared" si="14"/>
        <v>0</v>
      </c>
      <c r="P39" s="13">
        <f t="shared" si="15"/>
        <v>0</v>
      </c>
    </row>
    <row r="40" spans="1:16" ht="13.5" customHeight="1" x14ac:dyDescent="0.25">
      <c r="A40" s="11" t="s">
        <v>32</v>
      </c>
      <c r="B40" s="12" t="s">
        <v>20</v>
      </c>
      <c r="C40" s="12">
        <v>7.89</v>
      </c>
      <c r="D40" s="12">
        <v>7.89</v>
      </c>
      <c r="E40" s="12" t="s">
        <v>20</v>
      </c>
      <c r="F40" s="12" t="s">
        <v>20</v>
      </c>
      <c r="G40" s="12" t="s">
        <v>20</v>
      </c>
      <c r="H40" s="12" t="s">
        <v>20</v>
      </c>
      <c r="I40" s="12" t="s">
        <v>20</v>
      </c>
      <c r="J40" s="12" t="s">
        <v>20</v>
      </c>
      <c r="K40" s="12" t="s">
        <v>20</v>
      </c>
      <c r="L40" s="12" t="s">
        <v>20</v>
      </c>
      <c r="M40" s="12">
        <f t="shared" si="12"/>
        <v>7.89</v>
      </c>
      <c r="N40" s="13">
        <f t="shared" si="13"/>
        <v>7.89</v>
      </c>
      <c r="O40" s="13">
        <f t="shared" si="14"/>
        <v>0</v>
      </c>
      <c r="P40" s="13">
        <f t="shared" si="15"/>
        <v>0</v>
      </c>
    </row>
    <row r="41" spans="1:16" ht="13.5" customHeight="1" x14ac:dyDescent="0.25">
      <c r="A41" s="11" t="s">
        <v>35</v>
      </c>
      <c r="B41" s="12">
        <v>7.98</v>
      </c>
      <c r="C41" s="12" t="s">
        <v>20</v>
      </c>
      <c r="D41" s="12" t="s">
        <v>20</v>
      </c>
      <c r="E41" s="12">
        <v>7.99</v>
      </c>
      <c r="F41" s="12" t="s">
        <v>20</v>
      </c>
      <c r="G41" s="12">
        <v>7.98</v>
      </c>
      <c r="H41" s="12" t="s">
        <v>20</v>
      </c>
      <c r="I41" s="12" t="s">
        <v>20</v>
      </c>
      <c r="J41" s="12" t="s">
        <v>20</v>
      </c>
      <c r="K41" s="12">
        <v>5.99</v>
      </c>
      <c r="L41" s="12">
        <v>5.7</v>
      </c>
      <c r="M41" s="12">
        <f t="shared" si="12"/>
        <v>5.7</v>
      </c>
      <c r="N41" s="13">
        <f t="shared" si="13"/>
        <v>7.99</v>
      </c>
      <c r="O41" s="13">
        <f t="shared" si="14"/>
        <v>40.175438596491226</v>
      </c>
      <c r="P41" s="13">
        <f t="shared" si="15"/>
        <v>2.29</v>
      </c>
    </row>
    <row r="42" spans="1:16" ht="13.5" customHeight="1" x14ac:dyDescent="0.25">
      <c r="A42" s="11" t="s">
        <v>36</v>
      </c>
      <c r="B42" s="12" t="s">
        <v>20</v>
      </c>
      <c r="C42" s="12" t="s">
        <v>20</v>
      </c>
      <c r="D42" s="12" t="s">
        <v>20</v>
      </c>
      <c r="E42" s="12" t="s">
        <v>20</v>
      </c>
      <c r="F42" s="12" t="s">
        <v>20</v>
      </c>
      <c r="G42" s="12" t="s">
        <v>20</v>
      </c>
      <c r="H42" s="12">
        <v>6.99</v>
      </c>
      <c r="I42" s="12" t="s">
        <v>20</v>
      </c>
      <c r="J42" s="12" t="s">
        <v>20</v>
      </c>
      <c r="K42" s="12">
        <v>5.49</v>
      </c>
      <c r="L42" s="12" t="s">
        <v>20</v>
      </c>
      <c r="M42" s="12">
        <f t="shared" si="12"/>
        <v>5.49</v>
      </c>
      <c r="N42" s="13">
        <f t="shared" si="13"/>
        <v>6.99</v>
      </c>
      <c r="O42" s="13">
        <f t="shared" si="14"/>
        <v>27.322404371584696</v>
      </c>
      <c r="P42" s="13">
        <f t="shared" si="15"/>
        <v>1.5</v>
      </c>
    </row>
    <row r="43" spans="1:16" ht="11.25" customHeight="1" x14ac:dyDescent="0.25">
      <c r="A43" s="8" t="s">
        <v>39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</row>
    <row r="44" spans="1:16" ht="13.5" customHeight="1" x14ac:dyDescent="0.25">
      <c r="A44" s="11" t="s">
        <v>40</v>
      </c>
      <c r="B44" s="12" t="s">
        <v>20</v>
      </c>
      <c r="C44" s="12" t="s">
        <v>20</v>
      </c>
      <c r="D44" s="12">
        <v>1.79</v>
      </c>
      <c r="E44" s="12" t="s">
        <v>20</v>
      </c>
      <c r="F44" s="12" t="s">
        <v>20</v>
      </c>
      <c r="G44" s="12">
        <v>2.98</v>
      </c>
      <c r="H44" s="12" t="s">
        <v>20</v>
      </c>
      <c r="I44" s="12" t="s">
        <v>20</v>
      </c>
      <c r="J44" s="12" t="s">
        <v>20</v>
      </c>
      <c r="K44" s="12" t="s">
        <v>20</v>
      </c>
      <c r="L44" s="12" t="s">
        <v>20</v>
      </c>
      <c r="M44" s="12">
        <f t="shared" ref="M44:M58" si="16">MIN(B44:L44)</f>
        <v>1.79</v>
      </c>
      <c r="N44" s="13">
        <f t="shared" ref="N44:N58" si="17">MAX(B44:L44)</f>
        <v>2.98</v>
      </c>
      <c r="O44" s="13">
        <f t="shared" ref="O44:O58" si="18">(N44-M44)/M44*100</f>
        <v>66.480446927374288</v>
      </c>
      <c r="P44" s="13">
        <f t="shared" ref="P44:P58" si="19">N44-M44</f>
        <v>1.19</v>
      </c>
    </row>
    <row r="45" spans="1:16" ht="13.5" customHeight="1" x14ac:dyDescent="0.25">
      <c r="A45" s="11" t="s">
        <v>21</v>
      </c>
      <c r="B45" s="12">
        <v>2.98</v>
      </c>
      <c r="C45" s="12">
        <v>3.09</v>
      </c>
      <c r="D45" s="12">
        <v>2.89</v>
      </c>
      <c r="E45" s="12">
        <v>2.99</v>
      </c>
      <c r="F45" s="12" t="s">
        <v>20</v>
      </c>
      <c r="G45" s="12" t="s">
        <v>20</v>
      </c>
      <c r="H45" s="12">
        <v>3.39</v>
      </c>
      <c r="I45" s="12">
        <v>2.99</v>
      </c>
      <c r="J45" s="12" t="s">
        <v>20</v>
      </c>
      <c r="K45" s="12">
        <v>2.79</v>
      </c>
      <c r="L45" s="12">
        <v>2.35</v>
      </c>
      <c r="M45" s="12">
        <f t="shared" si="16"/>
        <v>2.35</v>
      </c>
      <c r="N45" s="13">
        <f t="shared" si="17"/>
        <v>3.39</v>
      </c>
      <c r="O45" s="13">
        <f t="shared" si="18"/>
        <v>44.255319148936167</v>
      </c>
      <c r="P45" s="13">
        <f t="shared" si="19"/>
        <v>1.04</v>
      </c>
    </row>
    <row r="46" spans="1:16" ht="13.5" customHeight="1" x14ac:dyDescent="0.25">
      <c r="A46" s="11" t="s">
        <v>41</v>
      </c>
      <c r="B46" s="12" t="s">
        <v>20</v>
      </c>
      <c r="C46" s="12" t="s">
        <v>20</v>
      </c>
      <c r="D46" s="12" t="s">
        <v>20</v>
      </c>
      <c r="E46" s="12" t="s">
        <v>20</v>
      </c>
      <c r="F46" s="12" t="s">
        <v>20</v>
      </c>
      <c r="G46" s="12" t="s">
        <v>20</v>
      </c>
      <c r="H46" s="12" t="s">
        <v>20</v>
      </c>
      <c r="I46" s="12" t="s">
        <v>20</v>
      </c>
      <c r="J46" s="12" t="s">
        <v>20</v>
      </c>
      <c r="K46" s="12" t="s">
        <v>20</v>
      </c>
      <c r="L46" s="12">
        <v>2.4500000000000002</v>
      </c>
      <c r="M46" s="12">
        <f t="shared" si="16"/>
        <v>2.4500000000000002</v>
      </c>
      <c r="N46" s="13">
        <f t="shared" si="17"/>
        <v>2.4500000000000002</v>
      </c>
      <c r="O46" s="13">
        <f t="shared" si="18"/>
        <v>0</v>
      </c>
      <c r="P46" s="13">
        <f t="shared" si="19"/>
        <v>0</v>
      </c>
    </row>
    <row r="47" spans="1:16" ht="13.5" customHeight="1" x14ac:dyDescent="0.25">
      <c r="A47" s="11" t="s">
        <v>42</v>
      </c>
      <c r="B47" s="12" t="s">
        <v>20</v>
      </c>
      <c r="C47" s="12" t="s">
        <v>20</v>
      </c>
      <c r="D47" s="12" t="s">
        <v>20</v>
      </c>
      <c r="E47" s="12" t="s">
        <v>20</v>
      </c>
      <c r="F47" s="12" t="s">
        <v>20</v>
      </c>
      <c r="G47" s="12" t="s">
        <v>20</v>
      </c>
      <c r="H47" s="12" t="s">
        <v>20</v>
      </c>
      <c r="I47" s="12" t="s">
        <v>20</v>
      </c>
      <c r="J47" s="12" t="s">
        <v>20</v>
      </c>
      <c r="K47" s="12">
        <v>2.5499999999999998</v>
      </c>
      <c r="L47" s="12" t="s">
        <v>20</v>
      </c>
      <c r="M47" s="12">
        <f t="shared" si="16"/>
        <v>2.5499999999999998</v>
      </c>
      <c r="N47" s="13">
        <f t="shared" si="17"/>
        <v>2.5499999999999998</v>
      </c>
      <c r="O47" s="13">
        <f t="shared" si="18"/>
        <v>0</v>
      </c>
      <c r="P47" s="13">
        <f t="shared" si="19"/>
        <v>0</v>
      </c>
    </row>
    <row r="48" spans="1:16" ht="13.5" customHeight="1" x14ac:dyDescent="0.25">
      <c r="A48" s="11" t="s">
        <v>43</v>
      </c>
      <c r="B48" s="12">
        <v>2.58</v>
      </c>
      <c r="C48" s="12" t="s">
        <v>20</v>
      </c>
      <c r="D48" s="12" t="s">
        <v>20</v>
      </c>
      <c r="E48" s="12">
        <v>2.4700000000000002</v>
      </c>
      <c r="F48" s="12">
        <v>3.46</v>
      </c>
      <c r="G48" s="12">
        <v>2.98</v>
      </c>
      <c r="H48" s="12" t="s">
        <v>20</v>
      </c>
      <c r="I48" s="12">
        <v>3.29</v>
      </c>
      <c r="J48" s="12">
        <v>3.78</v>
      </c>
      <c r="K48" s="12">
        <v>2.79</v>
      </c>
      <c r="L48" s="12">
        <v>2.79</v>
      </c>
      <c r="M48" s="12">
        <f t="shared" si="16"/>
        <v>2.4700000000000002</v>
      </c>
      <c r="N48" s="13">
        <f t="shared" si="17"/>
        <v>3.78</v>
      </c>
      <c r="O48" s="13">
        <f t="shared" si="18"/>
        <v>53.036437246963544</v>
      </c>
      <c r="P48" s="13">
        <f t="shared" si="19"/>
        <v>1.3099999999999996</v>
      </c>
    </row>
    <row r="49" spans="1:16" ht="13.5" customHeight="1" x14ac:dyDescent="0.25">
      <c r="A49" s="11" t="s">
        <v>25</v>
      </c>
      <c r="B49" s="12">
        <v>3.48</v>
      </c>
      <c r="C49" s="12" t="s">
        <v>20</v>
      </c>
      <c r="D49" s="12" t="s">
        <v>20</v>
      </c>
      <c r="E49" s="12" t="s">
        <v>20</v>
      </c>
      <c r="F49" s="12" t="s">
        <v>20</v>
      </c>
      <c r="G49" s="12" t="s">
        <v>20</v>
      </c>
      <c r="H49" s="12" t="s">
        <v>20</v>
      </c>
      <c r="I49" s="12" t="s">
        <v>20</v>
      </c>
      <c r="J49" s="12" t="s">
        <v>20</v>
      </c>
      <c r="K49" s="12" t="s">
        <v>20</v>
      </c>
      <c r="L49" s="12" t="s">
        <v>20</v>
      </c>
      <c r="M49" s="12">
        <f t="shared" si="16"/>
        <v>3.48</v>
      </c>
      <c r="N49" s="13">
        <f t="shared" si="17"/>
        <v>3.48</v>
      </c>
      <c r="O49" s="13">
        <f t="shared" si="18"/>
        <v>0</v>
      </c>
      <c r="P49" s="13">
        <f t="shared" si="19"/>
        <v>0</v>
      </c>
    </row>
    <row r="50" spans="1:16" ht="13.5" customHeight="1" x14ac:dyDescent="0.25">
      <c r="A50" s="11" t="s">
        <v>44</v>
      </c>
      <c r="B50" s="12" t="s">
        <v>20</v>
      </c>
      <c r="C50" s="12" t="s">
        <v>20</v>
      </c>
      <c r="D50" s="12" t="s">
        <v>20</v>
      </c>
      <c r="E50" s="12" t="s">
        <v>20</v>
      </c>
      <c r="F50" s="12">
        <v>2.98</v>
      </c>
      <c r="G50" s="12" t="s">
        <v>20</v>
      </c>
      <c r="H50" s="12" t="s">
        <v>20</v>
      </c>
      <c r="I50" s="12" t="s">
        <v>20</v>
      </c>
      <c r="J50" s="12" t="s">
        <v>20</v>
      </c>
      <c r="K50" s="12" t="s">
        <v>20</v>
      </c>
      <c r="L50" s="12" t="s">
        <v>20</v>
      </c>
      <c r="M50" s="12">
        <f t="shared" si="16"/>
        <v>2.98</v>
      </c>
      <c r="N50" s="13">
        <f t="shared" si="17"/>
        <v>2.98</v>
      </c>
      <c r="O50" s="13">
        <f t="shared" si="18"/>
        <v>0</v>
      </c>
      <c r="P50" s="13">
        <f t="shared" si="19"/>
        <v>0</v>
      </c>
    </row>
    <row r="51" spans="1:16" ht="13.5" customHeight="1" x14ac:dyDescent="0.25">
      <c r="A51" s="11" t="s">
        <v>45</v>
      </c>
      <c r="B51" s="12" t="s">
        <v>20</v>
      </c>
      <c r="C51" s="12" t="s">
        <v>20</v>
      </c>
      <c r="D51" s="12" t="s">
        <v>20</v>
      </c>
      <c r="E51" s="12" t="s">
        <v>20</v>
      </c>
      <c r="F51" s="12" t="s">
        <v>20</v>
      </c>
      <c r="G51" s="12" t="s">
        <v>20</v>
      </c>
      <c r="H51" s="12" t="s">
        <v>20</v>
      </c>
      <c r="I51" s="12" t="s">
        <v>20</v>
      </c>
      <c r="J51" s="12" t="s">
        <v>20</v>
      </c>
      <c r="K51" s="12" t="s">
        <v>20</v>
      </c>
      <c r="L51" s="12">
        <v>2.59</v>
      </c>
      <c r="M51" s="12">
        <f t="shared" si="16"/>
        <v>2.59</v>
      </c>
      <c r="N51" s="13">
        <f t="shared" si="17"/>
        <v>2.59</v>
      </c>
      <c r="O51" s="13">
        <f t="shared" si="18"/>
        <v>0</v>
      </c>
      <c r="P51" s="13">
        <f t="shared" si="19"/>
        <v>0</v>
      </c>
    </row>
    <row r="52" spans="1:16" ht="13.5" customHeight="1" x14ac:dyDescent="0.25">
      <c r="A52" s="11" t="s">
        <v>28</v>
      </c>
      <c r="B52" s="12">
        <v>3.04</v>
      </c>
      <c r="C52" s="12" t="s">
        <v>20</v>
      </c>
      <c r="D52" s="12">
        <v>2.99</v>
      </c>
      <c r="E52" s="12" t="s">
        <v>20</v>
      </c>
      <c r="F52" s="12" t="s">
        <v>20</v>
      </c>
      <c r="G52" s="12">
        <v>3.04</v>
      </c>
      <c r="H52" s="12" t="s">
        <v>20</v>
      </c>
      <c r="I52" s="12">
        <v>2.82</v>
      </c>
      <c r="J52" s="12">
        <v>2.75</v>
      </c>
      <c r="K52" s="12">
        <v>2.69</v>
      </c>
      <c r="L52" s="12" t="s">
        <v>20</v>
      </c>
      <c r="M52" s="12">
        <f t="shared" si="16"/>
        <v>2.69</v>
      </c>
      <c r="N52" s="13">
        <f t="shared" si="17"/>
        <v>3.04</v>
      </c>
      <c r="O52" s="13">
        <f t="shared" si="18"/>
        <v>13.011152416356881</v>
      </c>
      <c r="P52" s="13">
        <f t="shared" si="19"/>
        <v>0.35000000000000009</v>
      </c>
    </row>
    <row r="53" spans="1:16" ht="13.5" customHeight="1" x14ac:dyDescent="0.25">
      <c r="A53" s="11" t="s">
        <v>46</v>
      </c>
      <c r="B53" s="12" t="s">
        <v>20</v>
      </c>
      <c r="C53" s="12" t="s">
        <v>20</v>
      </c>
      <c r="D53" s="12" t="s">
        <v>20</v>
      </c>
      <c r="E53" s="12">
        <v>3.29</v>
      </c>
      <c r="F53" s="12" t="s">
        <v>20</v>
      </c>
      <c r="G53" s="12" t="s">
        <v>20</v>
      </c>
      <c r="H53" s="12" t="s">
        <v>20</v>
      </c>
      <c r="I53" s="12" t="s">
        <v>20</v>
      </c>
      <c r="J53" s="12" t="s">
        <v>20</v>
      </c>
      <c r="K53" s="12">
        <v>2.4900000000000002</v>
      </c>
      <c r="L53" s="12" t="s">
        <v>20</v>
      </c>
      <c r="M53" s="12">
        <f t="shared" si="16"/>
        <v>2.4900000000000002</v>
      </c>
      <c r="N53" s="13">
        <f t="shared" si="17"/>
        <v>3.29</v>
      </c>
      <c r="O53" s="13">
        <f t="shared" si="18"/>
        <v>32.128514056224887</v>
      </c>
      <c r="P53" s="13">
        <f t="shared" si="19"/>
        <v>0.79999999999999982</v>
      </c>
    </row>
    <row r="54" spans="1:16" ht="13.5" customHeight="1" x14ac:dyDescent="0.25">
      <c r="A54" s="11" t="s">
        <v>47</v>
      </c>
      <c r="B54" s="12">
        <v>2.78</v>
      </c>
      <c r="C54" s="12" t="s">
        <v>20</v>
      </c>
      <c r="D54" s="12" t="s">
        <v>20</v>
      </c>
      <c r="E54" s="12">
        <v>2.79</v>
      </c>
      <c r="F54" s="12" t="s">
        <v>20</v>
      </c>
      <c r="G54" s="12">
        <v>2.38</v>
      </c>
      <c r="H54" s="12" t="s">
        <v>20</v>
      </c>
      <c r="I54" s="12" t="s">
        <v>20</v>
      </c>
      <c r="J54" s="12" t="s">
        <v>20</v>
      </c>
      <c r="K54" s="12">
        <v>2.69</v>
      </c>
      <c r="L54" s="12">
        <v>2.65</v>
      </c>
      <c r="M54" s="12">
        <f t="shared" si="16"/>
        <v>2.38</v>
      </c>
      <c r="N54" s="13">
        <f t="shared" si="17"/>
        <v>2.79</v>
      </c>
      <c r="O54" s="13">
        <f t="shared" si="18"/>
        <v>17.226890756302527</v>
      </c>
      <c r="P54" s="13">
        <f t="shared" si="19"/>
        <v>0.41000000000000014</v>
      </c>
    </row>
    <row r="55" spans="1:16" ht="13.5" customHeight="1" x14ac:dyDescent="0.25">
      <c r="A55" s="11" t="s">
        <v>49</v>
      </c>
      <c r="B55" s="12">
        <v>2.98</v>
      </c>
      <c r="C55" s="12" t="s">
        <v>20</v>
      </c>
      <c r="D55" s="12" t="s">
        <v>20</v>
      </c>
      <c r="E55" s="12">
        <v>2.89</v>
      </c>
      <c r="F55" s="12" t="s">
        <v>20</v>
      </c>
      <c r="G55" s="12" t="s">
        <v>20</v>
      </c>
      <c r="H55" s="12" t="s">
        <v>20</v>
      </c>
      <c r="I55" s="12" t="s">
        <v>20</v>
      </c>
      <c r="J55" s="12" t="s">
        <v>20</v>
      </c>
      <c r="K55" s="12">
        <v>2.79</v>
      </c>
      <c r="L55" s="12">
        <v>2.65</v>
      </c>
      <c r="M55" s="12">
        <f t="shared" si="16"/>
        <v>2.65</v>
      </c>
      <c r="N55" s="13">
        <f t="shared" si="17"/>
        <v>2.98</v>
      </c>
      <c r="O55" s="13">
        <f t="shared" si="18"/>
        <v>12.452830188679249</v>
      </c>
      <c r="P55" s="13">
        <f t="shared" si="19"/>
        <v>0.33000000000000007</v>
      </c>
    </row>
    <row r="56" spans="1:16" ht="13.5" customHeight="1" x14ac:dyDescent="0.25">
      <c r="A56" s="11" t="s">
        <v>50</v>
      </c>
      <c r="B56" s="12">
        <v>2.38</v>
      </c>
      <c r="C56" s="12" t="s">
        <v>20</v>
      </c>
      <c r="D56" s="12" t="s">
        <v>20</v>
      </c>
      <c r="E56" s="12" t="s">
        <v>20</v>
      </c>
      <c r="F56" s="12" t="s">
        <v>20</v>
      </c>
      <c r="G56" s="12" t="s">
        <v>20</v>
      </c>
      <c r="H56" s="12" t="s">
        <v>20</v>
      </c>
      <c r="I56" s="12" t="s">
        <v>20</v>
      </c>
      <c r="J56" s="12" t="s">
        <v>20</v>
      </c>
      <c r="K56" s="12" t="s">
        <v>20</v>
      </c>
      <c r="L56" s="12" t="s">
        <v>20</v>
      </c>
      <c r="M56" s="12">
        <f t="shared" si="16"/>
        <v>2.38</v>
      </c>
      <c r="N56" s="13">
        <f t="shared" si="17"/>
        <v>2.38</v>
      </c>
      <c r="O56" s="13">
        <f t="shared" si="18"/>
        <v>0</v>
      </c>
      <c r="P56" s="13">
        <f t="shared" si="19"/>
        <v>0</v>
      </c>
    </row>
    <row r="57" spans="1:16" ht="13.5" customHeight="1" x14ac:dyDescent="0.25">
      <c r="A57" s="11" t="s">
        <v>51</v>
      </c>
      <c r="B57" s="12" t="s">
        <v>20</v>
      </c>
      <c r="C57" s="12">
        <v>3.19</v>
      </c>
      <c r="D57" s="12">
        <v>3.09</v>
      </c>
      <c r="E57" s="12" t="s">
        <v>20</v>
      </c>
      <c r="F57" s="12">
        <v>2.98</v>
      </c>
      <c r="G57" s="12" t="s">
        <v>20</v>
      </c>
      <c r="H57" s="12">
        <v>3.49</v>
      </c>
      <c r="I57" s="12">
        <v>3.19</v>
      </c>
      <c r="J57" s="12">
        <v>3.39</v>
      </c>
      <c r="K57" s="12">
        <v>2.79</v>
      </c>
      <c r="L57" s="12">
        <v>2.59</v>
      </c>
      <c r="M57" s="12">
        <f t="shared" si="16"/>
        <v>2.59</v>
      </c>
      <c r="N57" s="13">
        <f t="shared" si="17"/>
        <v>3.49</v>
      </c>
      <c r="O57" s="13">
        <f t="shared" si="18"/>
        <v>34.749034749034763</v>
      </c>
      <c r="P57" s="13">
        <f t="shared" si="19"/>
        <v>0.90000000000000036</v>
      </c>
    </row>
    <row r="58" spans="1:16" ht="13.5" customHeight="1" x14ac:dyDescent="0.25">
      <c r="A58" s="19" t="s">
        <v>36</v>
      </c>
      <c r="B58" s="12">
        <v>2.58</v>
      </c>
      <c r="C58" s="12" t="s">
        <v>20</v>
      </c>
      <c r="D58" s="12" t="s">
        <v>20</v>
      </c>
      <c r="E58" s="12" t="s">
        <v>20</v>
      </c>
      <c r="F58" s="12">
        <v>3.69</v>
      </c>
      <c r="G58" s="12" t="s">
        <v>20</v>
      </c>
      <c r="H58" s="12">
        <v>3.39</v>
      </c>
      <c r="I58" s="12">
        <v>2.99</v>
      </c>
      <c r="J58" s="12">
        <v>3.1</v>
      </c>
      <c r="K58" s="12">
        <v>2.39</v>
      </c>
      <c r="L58" s="12">
        <v>2.39</v>
      </c>
      <c r="M58" s="12">
        <f t="shared" si="16"/>
        <v>2.39</v>
      </c>
      <c r="N58" s="13">
        <f t="shared" si="17"/>
        <v>3.69</v>
      </c>
      <c r="O58" s="13">
        <f t="shared" si="18"/>
        <v>54.393305439330533</v>
      </c>
      <c r="P58" s="13">
        <f t="shared" si="19"/>
        <v>1.2999999999999998</v>
      </c>
    </row>
    <row r="59" spans="1:16" ht="12.75" customHeight="1" x14ac:dyDescent="0.25">
      <c r="A59" s="8" t="s">
        <v>52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8"/>
    </row>
    <row r="60" spans="1:16" s="6" customFormat="1" ht="12.75" customHeight="1" x14ac:dyDescent="0.25">
      <c r="A60" s="11" t="s">
        <v>40</v>
      </c>
      <c r="B60" s="12" t="s">
        <v>20</v>
      </c>
      <c r="C60" s="12" t="s">
        <v>20</v>
      </c>
      <c r="D60" s="12">
        <v>3.55</v>
      </c>
      <c r="E60" s="12" t="s">
        <v>20</v>
      </c>
      <c r="F60" s="12" t="s">
        <v>20</v>
      </c>
      <c r="G60" s="12" t="s">
        <v>20</v>
      </c>
      <c r="H60" s="12" t="s">
        <v>20</v>
      </c>
      <c r="I60" s="12" t="s">
        <v>20</v>
      </c>
      <c r="J60" s="12" t="s">
        <v>20</v>
      </c>
      <c r="K60" s="12" t="s">
        <v>20</v>
      </c>
      <c r="L60" s="12" t="s">
        <v>20</v>
      </c>
      <c r="M60" s="12">
        <f t="shared" ref="M60:M72" si="20">MIN(B60:L60)</f>
        <v>3.55</v>
      </c>
      <c r="N60" s="13">
        <f t="shared" ref="N60:N72" si="21">MAX(B60:L60)</f>
        <v>3.55</v>
      </c>
      <c r="O60" s="13">
        <f t="shared" ref="O60:O72" si="22">(N60-M60)/M60*100</f>
        <v>0</v>
      </c>
      <c r="P60" s="13">
        <f t="shared" ref="P60:P72" si="23">N60-M60</f>
        <v>0</v>
      </c>
    </row>
    <row r="61" spans="1:16" ht="13.5" customHeight="1" x14ac:dyDescent="0.25">
      <c r="A61" s="11" t="s">
        <v>21</v>
      </c>
      <c r="B61" s="12">
        <v>3.18</v>
      </c>
      <c r="C61" s="12">
        <v>3.49</v>
      </c>
      <c r="D61" s="12">
        <v>3.49</v>
      </c>
      <c r="E61" s="12">
        <v>2.99</v>
      </c>
      <c r="F61" s="12" t="s">
        <v>20</v>
      </c>
      <c r="G61" s="12">
        <v>3.18</v>
      </c>
      <c r="H61" s="12">
        <v>3.59</v>
      </c>
      <c r="I61" s="12">
        <v>2.99</v>
      </c>
      <c r="J61" s="12" t="s">
        <v>20</v>
      </c>
      <c r="K61" s="12" t="s">
        <v>20</v>
      </c>
      <c r="L61" s="12">
        <v>2.85</v>
      </c>
      <c r="M61" s="12">
        <f t="shared" si="20"/>
        <v>2.85</v>
      </c>
      <c r="N61" s="13">
        <f t="shared" si="21"/>
        <v>3.59</v>
      </c>
      <c r="O61" s="13">
        <f t="shared" si="22"/>
        <v>25.964912280701746</v>
      </c>
      <c r="P61" s="13">
        <f t="shared" si="23"/>
        <v>0.73999999999999977</v>
      </c>
    </row>
    <row r="62" spans="1:16" ht="13.5" customHeight="1" x14ac:dyDescent="0.25">
      <c r="A62" s="11" t="s">
        <v>41</v>
      </c>
      <c r="B62" s="12" t="s">
        <v>20</v>
      </c>
      <c r="C62" s="12" t="s">
        <v>20</v>
      </c>
      <c r="D62" s="12">
        <v>2.69</v>
      </c>
      <c r="E62" s="12" t="s">
        <v>20</v>
      </c>
      <c r="F62" s="12" t="s">
        <v>20</v>
      </c>
      <c r="G62" s="12" t="s">
        <v>20</v>
      </c>
      <c r="H62" s="12" t="s">
        <v>20</v>
      </c>
      <c r="I62" s="12" t="s">
        <v>20</v>
      </c>
      <c r="J62" s="12" t="s">
        <v>20</v>
      </c>
      <c r="K62" s="12" t="s">
        <v>20</v>
      </c>
      <c r="L62" s="12" t="s">
        <v>20</v>
      </c>
      <c r="M62" s="12">
        <f t="shared" si="20"/>
        <v>2.69</v>
      </c>
      <c r="N62" s="13">
        <f t="shared" si="21"/>
        <v>2.69</v>
      </c>
      <c r="O62" s="13">
        <f t="shared" si="22"/>
        <v>0</v>
      </c>
      <c r="P62" s="13">
        <f t="shared" si="23"/>
        <v>0</v>
      </c>
    </row>
    <row r="63" spans="1:16" ht="13.5" customHeight="1" x14ac:dyDescent="0.25">
      <c r="A63" s="11" t="s">
        <v>53</v>
      </c>
      <c r="B63" s="12" t="s">
        <v>20</v>
      </c>
      <c r="C63" s="12" t="s">
        <v>20</v>
      </c>
      <c r="D63" s="12" t="s">
        <v>20</v>
      </c>
      <c r="E63" s="12" t="s">
        <v>20</v>
      </c>
      <c r="F63" s="12" t="s">
        <v>20</v>
      </c>
      <c r="G63" s="12" t="s">
        <v>20</v>
      </c>
      <c r="H63" s="12" t="s">
        <v>20</v>
      </c>
      <c r="I63" s="12" t="s">
        <v>20</v>
      </c>
      <c r="J63" s="12" t="s">
        <v>20</v>
      </c>
      <c r="K63" s="12">
        <v>2.69</v>
      </c>
      <c r="L63" s="12" t="s">
        <v>20</v>
      </c>
      <c r="M63" s="12">
        <f t="shared" si="20"/>
        <v>2.69</v>
      </c>
      <c r="N63" s="13">
        <f t="shared" si="21"/>
        <v>2.69</v>
      </c>
      <c r="O63" s="13">
        <f t="shared" si="22"/>
        <v>0</v>
      </c>
      <c r="P63" s="13">
        <f t="shared" si="23"/>
        <v>0</v>
      </c>
    </row>
    <row r="64" spans="1:16" ht="13.5" customHeight="1" x14ac:dyDescent="0.25">
      <c r="A64" s="11" t="s">
        <v>43</v>
      </c>
      <c r="B64" s="12" t="s">
        <v>20</v>
      </c>
      <c r="C64" s="12" t="s">
        <v>20</v>
      </c>
      <c r="D64" s="12">
        <v>3.59</v>
      </c>
      <c r="E64" s="12">
        <v>2.99</v>
      </c>
      <c r="F64" s="12" t="s">
        <v>20</v>
      </c>
      <c r="G64" s="12" t="s">
        <v>20</v>
      </c>
      <c r="H64" s="12" t="s">
        <v>20</v>
      </c>
      <c r="I64" s="12" t="s">
        <v>20</v>
      </c>
      <c r="J64" s="12">
        <v>3.5</v>
      </c>
      <c r="K64" s="12">
        <v>2.79</v>
      </c>
      <c r="L64" s="12">
        <v>2.65</v>
      </c>
      <c r="M64" s="12">
        <f t="shared" si="20"/>
        <v>2.65</v>
      </c>
      <c r="N64" s="13">
        <f t="shared" si="21"/>
        <v>3.59</v>
      </c>
      <c r="O64" s="13">
        <f t="shared" si="22"/>
        <v>35.471698113207545</v>
      </c>
      <c r="P64" s="13">
        <f t="shared" si="23"/>
        <v>0.94</v>
      </c>
    </row>
    <row r="65" spans="1:16" ht="13.5" customHeight="1" x14ac:dyDescent="0.25">
      <c r="A65" s="11" t="s">
        <v>28</v>
      </c>
      <c r="B65" s="12">
        <v>3.14</v>
      </c>
      <c r="C65" s="12" t="s">
        <v>20</v>
      </c>
      <c r="D65" s="12">
        <v>2.99</v>
      </c>
      <c r="E65" s="12">
        <v>3.14</v>
      </c>
      <c r="F65" s="12" t="s">
        <v>20</v>
      </c>
      <c r="G65" s="12">
        <v>3.14</v>
      </c>
      <c r="H65" s="12" t="s">
        <v>20</v>
      </c>
      <c r="I65" s="12">
        <v>2.89</v>
      </c>
      <c r="J65" s="12">
        <v>2.79</v>
      </c>
      <c r="K65" s="12" t="s">
        <v>20</v>
      </c>
      <c r="L65" s="12">
        <v>2.39</v>
      </c>
      <c r="M65" s="12">
        <f t="shared" si="20"/>
        <v>2.39</v>
      </c>
      <c r="N65" s="13">
        <f t="shared" si="21"/>
        <v>3.14</v>
      </c>
      <c r="O65" s="13">
        <f t="shared" si="22"/>
        <v>31.380753138075313</v>
      </c>
      <c r="P65" s="13">
        <f t="shared" si="23"/>
        <v>0.75</v>
      </c>
    </row>
    <row r="66" spans="1:16" ht="13.5" customHeight="1" x14ac:dyDescent="0.25">
      <c r="A66" s="11" t="s">
        <v>46</v>
      </c>
      <c r="B66" s="12" t="s">
        <v>20</v>
      </c>
      <c r="C66" s="12" t="s">
        <v>20</v>
      </c>
      <c r="D66" s="12" t="s">
        <v>20</v>
      </c>
      <c r="E66" s="12">
        <v>2.99</v>
      </c>
      <c r="F66" s="12" t="s">
        <v>20</v>
      </c>
      <c r="G66" s="12" t="s">
        <v>20</v>
      </c>
      <c r="H66" s="12" t="s">
        <v>20</v>
      </c>
      <c r="I66" s="12" t="s">
        <v>20</v>
      </c>
      <c r="J66" s="12" t="s">
        <v>20</v>
      </c>
      <c r="K66" s="12">
        <v>3.19</v>
      </c>
      <c r="L66" s="12" t="s">
        <v>20</v>
      </c>
      <c r="M66" s="12">
        <f t="shared" si="20"/>
        <v>2.99</v>
      </c>
      <c r="N66" s="13">
        <f t="shared" si="21"/>
        <v>3.19</v>
      </c>
      <c r="O66" s="13">
        <f t="shared" si="22"/>
        <v>6.6889632107023314</v>
      </c>
      <c r="P66" s="13">
        <f t="shared" si="23"/>
        <v>0.19999999999999973</v>
      </c>
    </row>
    <row r="67" spans="1:16" ht="13.5" customHeight="1" x14ac:dyDescent="0.25">
      <c r="A67" s="11" t="s">
        <v>47</v>
      </c>
      <c r="B67" s="12">
        <v>2.94</v>
      </c>
      <c r="C67" s="12" t="s">
        <v>20</v>
      </c>
      <c r="D67" s="12" t="s">
        <v>20</v>
      </c>
      <c r="E67" s="12" t="s">
        <v>20</v>
      </c>
      <c r="F67" s="12" t="s">
        <v>20</v>
      </c>
      <c r="G67" s="12" t="s">
        <v>20</v>
      </c>
      <c r="H67" s="12" t="s">
        <v>20</v>
      </c>
      <c r="I67" s="12" t="s">
        <v>20</v>
      </c>
      <c r="J67" s="12" t="s">
        <v>20</v>
      </c>
      <c r="K67" s="12">
        <v>2.89</v>
      </c>
      <c r="L67" s="12">
        <v>2.75</v>
      </c>
      <c r="M67" s="12">
        <f t="shared" si="20"/>
        <v>2.75</v>
      </c>
      <c r="N67" s="13">
        <f t="shared" si="21"/>
        <v>2.94</v>
      </c>
      <c r="O67" s="13">
        <f t="shared" si="22"/>
        <v>6.9090909090909074</v>
      </c>
      <c r="P67" s="13">
        <f t="shared" si="23"/>
        <v>0.18999999999999995</v>
      </c>
    </row>
    <row r="68" spans="1:16" ht="13.5" customHeight="1" x14ac:dyDescent="0.25">
      <c r="A68" s="11" t="s">
        <v>49</v>
      </c>
      <c r="B68" s="12" t="s">
        <v>20</v>
      </c>
      <c r="C68" s="12" t="s">
        <v>20</v>
      </c>
      <c r="D68" s="12" t="s">
        <v>20</v>
      </c>
      <c r="E68" s="12">
        <v>2.99</v>
      </c>
      <c r="F68" s="12" t="s">
        <v>20</v>
      </c>
      <c r="G68" s="12" t="s">
        <v>20</v>
      </c>
      <c r="H68" s="12" t="s">
        <v>20</v>
      </c>
      <c r="I68" s="12" t="s">
        <v>20</v>
      </c>
      <c r="J68" s="12" t="s">
        <v>20</v>
      </c>
      <c r="K68" s="12">
        <v>2.75</v>
      </c>
      <c r="L68" s="12" t="s">
        <v>20</v>
      </c>
      <c r="M68" s="12">
        <f t="shared" si="20"/>
        <v>2.75</v>
      </c>
      <c r="N68" s="13">
        <f t="shared" si="21"/>
        <v>2.99</v>
      </c>
      <c r="O68" s="13">
        <f t="shared" si="22"/>
        <v>8.7272727272727355</v>
      </c>
      <c r="P68" s="13">
        <f t="shared" si="23"/>
        <v>0.24000000000000021</v>
      </c>
    </row>
    <row r="69" spans="1:16" ht="13.5" customHeight="1" x14ac:dyDescent="0.25">
      <c r="A69" s="11" t="s">
        <v>32</v>
      </c>
      <c r="B69" s="12" t="s">
        <v>20</v>
      </c>
      <c r="C69" s="12">
        <v>3.45</v>
      </c>
      <c r="D69" s="12">
        <v>3.45</v>
      </c>
      <c r="E69" s="12" t="s">
        <v>20</v>
      </c>
      <c r="F69" s="12" t="s">
        <v>20</v>
      </c>
      <c r="G69" s="12" t="s">
        <v>20</v>
      </c>
      <c r="H69" s="12" t="s">
        <v>20</v>
      </c>
      <c r="I69" s="12" t="s">
        <v>20</v>
      </c>
      <c r="J69" s="12" t="s">
        <v>20</v>
      </c>
      <c r="K69" s="12" t="s">
        <v>20</v>
      </c>
      <c r="L69" s="12" t="s">
        <v>20</v>
      </c>
      <c r="M69" s="12">
        <f t="shared" ref="M69" si="24">MIN(B69:L69)</f>
        <v>3.45</v>
      </c>
      <c r="N69" s="13">
        <f t="shared" ref="N69" si="25">MAX(B69:L69)</f>
        <v>3.45</v>
      </c>
      <c r="O69" s="13">
        <f t="shared" ref="O69" si="26">(N69-M69)/M69*100</f>
        <v>0</v>
      </c>
      <c r="P69" s="13">
        <f t="shared" ref="P69" si="27">N69-M69</f>
        <v>0</v>
      </c>
    </row>
    <row r="70" spans="1:16" ht="13.5" customHeight="1" x14ac:dyDescent="0.25">
      <c r="A70" s="11" t="s">
        <v>51</v>
      </c>
      <c r="B70" s="12">
        <v>3.98</v>
      </c>
      <c r="C70" s="12" t="s">
        <v>20</v>
      </c>
      <c r="D70" s="12">
        <v>3.78</v>
      </c>
      <c r="E70" s="12">
        <v>3.99</v>
      </c>
      <c r="F70" s="12">
        <v>3.98</v>
      </c>
      <c r="G70" s="12" t="s">
        <v>20</v>
      </c>
      <c r="H70" s="12">
        <v>4.3899999999999997</v>
      </c>
      <c r="I70" s="12">
        <v>4.0999999999999996</v>
      </c>
      <c r="J70" s="12">
        <v>4.3899999999999997</v>
      </c>
      <c r="K70" s="12">
        <v>3.85</v>
      </c>
      <c r="L70" s="12">
        <v>3.85</v>
      </c>
      <c r="M70" s="12">
        <f t="shared" si="20"/>
        <v>3.78</v>
      </c>
      <c r="N70" s="13">
        <f t="shared" si="21"/>
        <v>4.3899999999999997</v>
      </c>
      <c r="O70" s="13">
        <f t="shared" si="22"/>
        <v>16.137566137566132</v>
      </c>
      <c r="P70" s="13">
        <f t="shared" si="23"/>
        <v>0.60999999999999988</v>
      </c>
    </row>
    <row r="71" spans="1:16" ht="13.5" customHeight="1" x14ac:dyDescent="0.25">
      <c r="A71" s="11" t="s">
        <v>50</v>
      </c>
      <c r="B71" s="12" t="s">
        <v>20</v>
      </c>
      <c r="C71" s="12" t="s">
        <v>20</v>
      </c>
      <c r="D71" s="12" t="s">
        <v>20</v>
      </c>
      <c r="E71" s="12" t="s">
        <v>20</v>
      </c>
      <c r="F71" s="12">
        <v>3.65</v>
      </c>
      <c r="G71" s="12" t="s">
        <v>20</v>
      </c>
      <c r="H71" s="12" t="s">
        <v>20</v>
      </c>
      <c r="I71" s="12" t="s">
        <v>20</v>
      </c>
      <c r="J71" s="12" t="s">
        <v>20</v>
      </c>
      <c r="K71" s="12" t="s">
        <v>20</v>
      </c>
      <c r="L71" s="12">
        <v>1.89</v>
      </c>
      <c r="M71" s="12">
        <f t="shared" si="20"/>
        <v>1.89</v>
      </c>
      <c r="N71" s="13">
        <f t="shared" si="21"/>
        <v>3.65</v>
      </c>
      <c r="O71" s="13">
        <f t="shared" si="22"/>
        <v>93.121693121693127</v>
      </c>
      <c r="P71" s="13">
        <f t="shared" si="23"/>
        <v>1.76</v>
      </c>
    </row>
    <row r="72" spans="1:16" ht="13.5" customHeight="1" x14ac:dyDescent="0.25">
      <c r="A72" s="11" t="s">
        <v>36</v>
      </c>
      <c r="B72" s="12" t="s">
        <v>20</v>
      </c>
      <c r="C72" s="12" t="s">
        <v>20</v>
      </c>
      <c r="D72" s="12" t="s">
        <v>20</v>
      </c>
      <c r="E72" s="12" t="s">
        <v>20</v>
      </c>
      <c r="F72" s="12" t="s">
        <v>20</v>
      </c>
      <c r="G72" s="12" t="s">
        <v>20</v>
      </c>
      <c r="H72" s="12">
        <v>3.69</v>
      </c>
      <c r="I72" s="12">
        <v>3.12</v>
      </c>
      <c r="J72" s="12">
        <v>3.49</v>
      </c>
      <c r="K72" s="12" t="s">
        <v>20</v>
      </c>
      <c r="L72" s="12">
        <v>2.89</v>
      </c>
      <c r="M72" s="12">
        <f t="shared" si="20"/>
        <v>2.89</v>
      </c>
      <c r="N72" s="13">
        <f t="shared" si="21"/>
        <v>3.69</v>
      </c>
      <c r="O72" s="13">
        <f t="shared" si="22"/>
        <v>27.68166089965397</v>
      </c>
      <c r="P72" s="13">
        <f t="shared" si="23"/>
        <v>0.79999999999999982</v>
      </c>
    </row>
    <row r="73" spans="1:16" ht="12.75" customHeight="1" x14ac:dyDescent="0.25">
      <c r="A73" s="16" t="s">
        <v>54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8"/>
    </row>
    <row r="74" spans="1:16" ht="13.5" customHeight="1" x14ac:dyDescent="0.25">
      <c r="A74" s="15" t="s">
        <v>55</v>
      </c>
      <c r="B74" s="12" t="s">
        <v>20</v>
      </c>
      <c r="C74" s="12">
        <v>3.09</v>
      </c>
      <c r="D74" s="12" t="s">
        <v>20</v>
      </c>
      <c r="E74" s="12">
        <v>2.29</v>
      </c>
      <c r="F74" s="12">
        <v>2.4900000000000002</v>
      </c>
      <c r="G74" s="12">
        <v>2.39</v>
      </c>
      <c r="H74" s="12">
        <v>3.69</v>
      </c>
      <c r="I74" s="12">
        <v>2.48</v>
      </c>
      <c r="J74" s="12">
        <v>2.39</v>
      </c>
      <c r="K74" s="12">
        <v>1.98</v>
      </c>
      <c r="L74" s="12">
        <v>1.99</v>
      </c>
      <c r="M74" s="12">
        <f t="shared" ref="M74:M86" si="28">MIN(B74:L74)</f>
        <v>1.98</v>
      </c>
      <c r="N74" s="13">
        <f t="shared" ref="N74:N86" si="29">MAX(B74:L74)</f>
        <v>3.69</v>
      </c>
      <c r="O74" s="13">
        <f t="shared" ref="O74:O86" si="30">(N74-M74)/M74*100</f>
        <v>86.36363636363636</v>
      </c>
      <c r="P74" s="13">
        <f t="shared" ref="P74:P86" si="31">N74-M74</f>
        <v>1.71</v>
      </c>
    </row>
    <row r="75" spans="1:16" ht="13.5" customHeight="1" x14ac:dyDescent="0.25">
      <c r="A75" s="11" t="s">
        <v>56</v>
      </c>
      <c r="B75" s="12">
        <v>3.44</v>
      </c>
      <c r="C75" s="12" t="s">
        <v>20</v>
      </c>
      <c r="D75" s="12" t="s">
        <v>20</v>
      </c>
      <c r="E75" s="12" t="s">
        <v>20</v>
      </c>
      <c r="F75" s="12" t="s">
        <v>20</v>
      </c>
      <c r="G75" s="12" t="s">
        <v>20</v>
      </c>
      <c r="H75" s="12" t="s">
        <v>20</v>
      </c>
      <c r="I75" s="12" t="s">
        <v>20</v>
      </c>
      <c r="J75" s="12" t="s">
        <v>20</v>
      </c>
      <c r="K75" s="12" t="s">
        <v>20</v>
      </c>
      <c r="L75" s="12" t="s">
        <v>20</v>
      </c>
      <c r="M75" s="12">
        <f t="shared" si="28"/>
        <v>3.44</v>
      </c>
      <c r="N75" s="13">
        <f t="shared" si="29"/>
        <v>3.44</v>
      </c>
      <c r="O75" s="13">
        <f t="shared" si="30"/>
        <v>0</v>
      </c>
      <c r="P75" s="13">
        <f t="shared" si="31"/>
        <v>0</v>
      </c>
    </row>
    <row r="76" spans="1:16" ht="13.5" customHeight="1" x14ac:dyDescent="0.25">
      <c r="A76" s="11" t="s">
        <v>57</v>
      </c>
      <c r="B76" s="12">
        <v>3.88</v>
      </c>
      <c r="C76" s="12" t="s">
        <v>20</v>
      </c>
      <c r="D76" s="12" t="s">
        <v>20</v>
      </c>
      <c r="E76" s="12" t="s">
        <v>20</v>
      </c>
      <c r="F76" s="12" t="s">
        <v>20</v>
      </c>
      <c r="G76" s="12">
        <v>3.88</v>
      </c>
      <c r="H76" s="12">
        <v>2.99</v>
      </c>
      <c r="I76" s="12">
        <v>3.15</v>
      </c>
      <c r="J76" s="12">
        <v>3.35</v>
      </c>
      <c r="K76" s="12" t="s">
        <v>20</v>
      </c>
      <c r="L76" s="12" t="s">
        <v>20</v>
      </c>
      <c r="M76" s="12">
        <f t="shared" si="28"/>
        <v>2.99</v>
      </c>
      <c r="N76" s="13">
        <f t="shared" si="29"/>
        <v>3.88</v>
      </c>
      <c r="O76" s="13">
        <f t="shared" si="30"/>
        <v>29.765886287625403</v>
      </c>
      <c r="P76" s="13">
        <f t="shared" si="31"/>
        <v>0.88999999999999968</v>
      </c>
    </row>
    <row r="77" spans="1:16" ht="13.5" customHeight="1" x14ac:dyDescent="0.25">
      <c r="A77" s="11" t="s">
        <v>25</v>
      </c>
      <c r="B77" s="12">
        <v>2.48</v>
      </c>
      <c r="C77" s="12" t="s">
        <v>20</v>
      </c>
      <c r="D77" s="12" t="s">
        <v>20</v>
      </c>
      <c r="E77" s="12" t="s">
        <v>20</v>
      </c>
      <c r="F77" s="12" t="s">
        <v>20</v>
      </c>
      <c r="G77" s="12" t="s">
        <v>20</v>
      </c>
      <c r="H77" s="12" t="s">
        <v>20</v>
      </c>
      <c r="I77" s="12" t="s">
        <v>20</v>
      </c>
      <c r="J77" s="12" t="s">
        <v>20</v>
      </c>
      <c r="K77" s="12" t="s">
        <v>20</v>
      </c>
      <c r="L77" s="12" t="s">
        <v>20</v>
      </c>
      <c r="M77" s="12">
        <f t="shared" si="28"/>
        <v>2.48</v>
      </c>
      <c r="N77" s="13">
        <f t="shared" si="29"/>
        <v>2.48</v>
      </c>
      <c r="O77" s="13">
        <f t="shared" si="30"/>
        <v>0</v>
      </c>
      <c r="P77" s="13">
        <f t="shared" si="31"/>
        <v>0</v>
      </c>
    </row>
    <row r="78" spans="1:16" ht="13.5" customHeight="1" x14ac:dyDescent="0.25">
      <c r="A78" s="11" t="s">
        <v>58</v>
      </c>
      <c r="B78" s="12" t="s">
        <v>20</v>
      </c>
      <c r="C78" s="12" t="s">
        <v>20</v>
      </c>
      <c r="D78" s="12">
        <v>3.69</v>
      </c>
      <c r="E78" s="12" t="s">
        <v>20</v>
      </c>
      <c r="F78" s="12" t="s">
        <v>20</v>
      </c>
      <c r="G78" s="12" t="s">
        <v>20</v>
      </c>
      <c r="H78" s="12" t="s">
        <v>20</v>
      </c>
      <c r="I78" s="12" t="s">
        <v>20</v>
      </c>
      <c r="J78" s="12" t="s">
        <v>20</v>
      </c>
      <c r="K78" s="12" t="s">
        <v>20</v>
      </c>
      <c r="L78" s="12" t="s">
        <v>20</v>
      </c>
      <c r="M78" s="12">
        <f t="shared" si="28"/>
        <v>3.69</v>
      </c>
      <c r="N78" s="13">
        <f t="shared" si="29"/>
        <v>3.69</v>
      </c>
      <c r="O78" s="13">
        <f t="shared" si="30"/>
        <v>0</v>
      </c>
      <c r="P78" s="13">
        <f t="shared" si="31"/>
        <v>0</v>
      </c>
    </row>
    <row r="79" spans="1:16" ht="13.5" customHeight="1" x14ac:dyDescent="0.25">
      <c r="A79" s="11" t="s">
        <v>59</v>
      </c>
      <c r="B79" s="12" t="s">
        <v>20</v>
      </c>
      <c r="C79" s="12" t="s">
        <v>20</v>
      </c>
      <c r="D79" s="12" t="s">
        <v>20</v>
      </c>
      <c r="E79" s="12">
        <v>2.69</v>
      </c>
      <c r="F79" s="12" t="s">
        <v>20</v>
      </c>
      <c r="G79" s="12">
        <v>2.98</v>
      </c>
      <c r="H79" s="12" t="s">
        <v>20</v>
      </c>
      <c r="I79" s="12" t="s">
        <v>20</v>
      </c>
      <c r="J79" s="12" t="s">
        <v>20</v>
      </c>
      <c r="K79" s="12">
        <v>2.39</v>
      </c>
      <c r="L79" s="12" t="s">
        <v>20</v>
      </c>
      <c r="M79" s="12">
        <f t="shared" si="28"/>
        <v>2.39</v>
      </c>
      <c r="N79" s="13">
        <f t="shared" si="29"/>
        <v>2.98</v>
      </c>
      <c r="O79" s="13">
        <f t="shared" si="30"/>
        <v>24.68619246861924</v>
      </c>
      <c r="P79" s="13">
        <f t="shared" si="31"/>
        <v>0.58999999999999986</v>
      </c>
    </row>
    <row r="80" spans="1:16" ht="13.5" customHeight="1" x14ac:dyDescent="0.25">
      <c r="A80" s="11" t="s">
        <v>60</v>
      </c>
      <c r="B80" s="12" t="s">
        <v>20</v>
      </c>
      <c r="C80" s="12" t="s">
        <v>20</v>
      </c>
      <c r="D80" s="12" t="s">
        <v>20</v>
      </c>
      <c r="E80" s="12" t="s">
        <v>20</v>
      </c>
      <c r="F80" s="12">
        <v>2.15</v>
      </c>
      <c r="G80" s="12" t="s">
        <v>20</v>
      </c>
      <c r="H80" s="12" t="s">
        <v>20</v>
      </c>
      <c r="I80" s="12" t="s">
        <v>20</v>
      </c>
      <c r="J80" s="12">
        <v>2.39</v>
      </c>
      <c r="K80" s="12" t="s">
        <v>20</v>
      </c>
      <c r="L80" s="12" t="s">
        <v>20</v>
      </c>
      <c r="M80" s="12">
        <f t="shared" si="28"/>
        <v>2.15</v>
      </c>
      <c r="N80" s="13">
        <f t="shared" si="29"/>
        <v>2.39</v>
      </c>
      <c r="O80" s="13">
        <f t="shared" si="30"/>
        <v>11.16279069767443</v>
      </c>
      <c r="P80" s="13">
        <f t="shared" si="31"/>
        <v>0.24000000000000021</v>
      </c>
    </row>
    <row r="81" spans="1:16" ht="13.5" customHeight="1" x14ac:dyDescent="0.25">
      <c r="A81" s="11" t="s">
        <v>61</v>
      </c>
      <c r="B81" s="12" t="s">
        <v>20</v>
      </c>
      <c r="C81" s="12">
        <v>3.29</v>
      </c>
      <c r="D81" s="12">
        <v>3.09</v>
      </c>
      <c r="E81" s="12" t="s">
        <v>20</v>
      </c>
      <c r="F81" s="12" t="s">
        <v>20</v>
      </c>
      <c r="G81" s="12">
        <v>2.44</v>
      </c>
      <c r="H81" s="12" t="s">
        <v>20</v>
      </c>
      <c r="I81" s="12" t="s">
        <v>20</v>
      </c>
      <c r="J81" s="12" t="s">
        <v>20</v>
      </c>
      <c r="K81" s="12">
        <v>2.4900000000000002</v>
      </c>
      <c r="L81" s="12" t="s">
        <v>20</v>
      </c>
      <c r="M81" s="12">
        <f t="shared" ref="M81:M82" si="32">MIN(B81:L81)</f>
        <v>2.44</v>
      </c>
      <c r="N81" s="13">
        <f t="shared" ref="N81:N82" si="33">MAX(B81:L81)</f>
        <v>3.29</v>
      </c>
      <c r="O81" s="13">
        <f t="shared" ref="O81:O82" si="34">(N81-M81)/M81*100</f>
        <v>34.836065573770497</v>
      </c>
      <c r="P81" s="13">
        <f t="shared" ref="P81:P82" si="35">N81-M81</f>
        <v>0.85000000000000009</v>
      </c>
    </row>
    <row r="82" spans="1:16" ht="13.5" customHeight="1" x14ac:dyDescent="0.25">
      <c r="A82" s="11" t="s">
        <v>190</v>
      </c>
      <c r="B82" s="12" t="s">
        <v>20</v>
      </c>
      <c r="C82" s="12">
        <v>4.1500000000000004</v>
      </c>
      <c r="D82" s="12">
        <v>3.49</v>
      </c>
      <c r="E82" s="12" t="s">
        <v>20</v>
      </c>
      <c r="F82" s="12" t="s">
        <v>20</v>
      </c>
      <c r="G82" s="12" t="s">
        <v>20</v>
      </c>
      <c r="H82" s="12" t="s">
        <v>20</v>
      </c>
      <c r="I82" s="12" t="s">
        <v>20</v>
      </c>
      <c r="J82" s="12" t="s">
        <v>20</v>
      </c>
      <c r="K82" s="12" t="s">
        <v>20</v>
      </c>
      <c r="L82" s="12" t="s">
        <v>20</v>
      </c>
      <c r="M82" s="12">
        <f t="shared" si="32"/>
        <v>3.49</v>
      </c>
      <c r="N82" s="13">
        <f t="shared" si="33"/>
        <v>4.1500000000000004</v>
      </c>
      <c r="O82" s="13">
        <f t="shared" si="34"/>
        <v>18.91117478510029</v>
      </c>
      <c r="P82" s="13">
        <f t="shared" si="35"/>
        <v>0.66000000000000014</v>
      </c>
    </row>
    <row r="83" spans="1:16" ht="13.5" customHeight="1" x14ac:dyDescent="0.25">
      <c r="A83" s="11" t="s">
        <v>32</v>
      </c>
      <c r="B83" s="12" t="s">
        <v>20</v>
      </c>
      <c r="C83" s="12" t="s">
        <v>20</v>
      </c>
      <c r="D83" s="12">
        <v>3.09</v>
      </c>
      <c r="E83" s="12" t="s">
        <v>20</v>
      </c>
      <c r="F83" s="12" t="s">
        <v>20</v>
      </c>
      <c r="G83" s="12" t="s">
        <v>20</v>
      </c>
      <c r="H83" s="12" t="s">
        <v>20</v>
      </c>
      <c r="I83" s="12" t="s">
        <v>20</v>
      </c>
      <c r="J83" s="12" t="s">
        <v>20</v>
      </c>
      <c r="K83" s="12" t="s">
        <v>20</v>
      </c>
      <c r="L83" s="12" t="s">
        <v>20</v>
      </c>
      <c r="M83" s="12">
        <f t="shared" si="28"/>
        <v>3.09</v>
      </c>
      <c r="N83" s="13">
        <f t="shared" si="29"/>
        <v>3.09</v>
      </c>
      <c r="O83" s="13">
        <f t="shared" si="30"/>
        <v>0</v>
      </c>
      <c r="P83" s="13">
        <f t="shared" si="31"/>
        <v>0</v>
      </c>
    </row>
    <row r="84" spans="1:16" ht="13.5" customHeight="1" x14ac:dyDescent="0.25">
      <c r="A84" s="11" t="s">
        <v>62</v>
      </c>
      <c r="B84" s="12" t="s">
        <v>20</v>
      </c>
      <c r="C84" s="12">
        <v>3.15</v>
      </c>
      <c r="D84" s="12">
        <v>3.15</v>
      </c>
      <c r="E84" s="12" t="s">
        <v>20</v>
      </c>
      <c r="F84" s="12" t="s">
        <v>20</v>
      </c>
      <c r="G84" s="12" t="s">
        <v>20</v>
      </c>
      <c r="H84" s="12" t="s">
        <v>20</v>
      </c>
      <c r="I84" s="12" t="s">
        <v>20</v>
      </c>
      <c r="J84" s="12" t="s">
        <v>20</v>
      </c>
      <c r="K84" s="12" t="s">
        <v>20</v>
      </c>
      <c r="L84" s="12" t="s">
        <v>20</v>
      </c>
      <c r="M84" s="12">
        <f t="shared" si="28"/>
        <v>3.15</v>
      </c>
      <c r="N84" s="13">
        <f t="shared" si="29"/>
        <v>3.15</v>
      </c>
      <c r="O84" s="13">
        <f t="shared" si="30"/>
        <v>0</v>
      </c>
      <c r="P84" s="13">
        <f t="shared" si="31"/>
        <v>0</v>
      </c>
    </row>
    <row r="85" spans="1:16" ht="13.5" customHeight="1" x14ac:dyDescent="0.25">
      <c r="A85" s="11" t="s">
        <v>63</v>
      </c>
      <c r="B85" s="12" t="s">
        <v>20</v>
      </c>
      <c r="C85" s="12">
        <v>4.6500000000000004</v>
      </c>
      <c r="D85" s="12">
        <v>3.95</v>
      </c>
      <c r="E85" s="12" t="s">
        <v>20</v>
      </c>
      <c r="F85" s="12" t="s">
        <v>20</v>
      </c>
      <c r="G85" s="12" t="s">
        <v>20</v>
      </c>
      <c r="H85" s="12" t="s">
        <v>20</v>
      </c>
      <c r="I85" s="12" t="s">
        <v>20</v>
      </c>
      <c r="J85" s="12">
        <v>3.1</v>
      </c>
      <c r="K85" s="12">
        <v>3.59</v>
      </c>
      <c r="L85" s="12">
        <v>4.0999999999999996</v>
      </c>
      <c r="M85" s="12">
        <f t="shared" si="28"/>
        <v>3.1</v>
      </c>
      <c r="N85" s="13">
        <f t="shared" si="29"/>
        <v>4.6500000000000004</v>
      </c>
      <c r="O85" s="13">
        <f t="shared" si="30"/>
        <v>50.000000000000014</v>
      </c>
      <c r="P85" s="13">
        <f t="shared" si="31"/>
        <v>1.5500000000000003</v>
      </c>
    </row>
    <row r="86" spans="1:16" ht="13.5" customHeight="1" x14ac:dyDescent="0.25">
      <c r="A86" s="11" t="s">
        <v>64</v>
      </c>
      <c r="B86" s="12">
        <v>3.82</v>
      </c>
      <c r="C86" s="12">
        <v>3.65</v>
      </c>
      <c r="D86" s="12">
        <v>2.85</v>
      </c>
      <c r="E86" s="12" t="s">
        <v>20</v>
      </c>
      <c r="F86" s="12" t="s">
        <v>20</v>
      </c>
      <c r="G86" s="12" t="s">
        <v>20</v>
      </c>
      <c r="H86" s="12" t="s">
        <v>20</v>
      </c>
      <c r="I86" s="12" t="s">
        <v>20</v>
      </c>
      <c r="J86" s="12" t="s">
        <v>20</v>
      </c>
      <c r="K86" s="12" t="s">
        <v>20</v>
      </c>
      <c r="L86" s="12" t="s">
        <v>20</v>
      </c>
      <c r="M86" s="12">
        <f t="shared" si="28"/>
        <v>2.85</v>
      </c>
      <c r="N86" s="13">
        <f t="shared" si="29"/>
        <v>3.82</v>
      </c>
      <c r="O86" s="13">
        <f t="shared" si="30"/>
        <v>34.035087719298232</v>
      </c>
      <c r="P86" s="13">
        <f t="shared" si="31"/>
        <v>0.96999999999999975</v>
      </c>
    </row>
    <row r="87" spans="1:16" ht="12.75" customHeight="1" x14ac:dyDescent="0.25">
      <c r="A87" s="20" t="s">
        <v>65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8"/>
    </row>
    <row r="88" spans="1:16" ht="13.5" customHeight="1" x14ac:dyDescent="0.25">
      <c r="A88" s="11" t="s">
        <v>66</v>
      </c>
      <c r="B88" s="12" t="s">
        <v>20</v>
      </c>
      <c r="C88" s="12" t="s">
        <v>20</v>
      </c>
      <c r="D88" s="12" t="s">
        <v>20</v>
      </c>
      <c r="E88" s="12" t="s">
        <v>20</v>
      </c>
      <c r="F88" s="12" t="s">
        <v>20</v>
      </c>
      <c r="G88" s="12" t="s">
        <v>20</v>
      </c>
      <c r="H88" s="12" t="s">
        <v>20</v>
      </c>
      <c r="I88" s="12" t="s">
        <v>20</v>
      </c>
      <c r="J88" s="12">
        <v>6.3</v>
      </c>
      <c r="K88" s="12" t="s">
        <v>20</v>
      </c>
      <c r="L88" s="12" t="s">
        <v>20</v>
      </c>
      <c r="M88" s="12">
        <f t="shared" ref="M88" si="36">MIN(B88:L88)</f>
        <v>6.3</v>
      </c>
      <c r="N88" s="13">
        <f t="shared" ref="N88" si="37">MAX(B88:L88)</f>
        <v>6.3</v>
      </c>
      <c r="O88" s="13">
        <f t="shared" ref="O88" si="38">(N88-M88)/M88*100</f>
        <v>0</v>
      </c>
      <c r="P88" s="13">
        <f t="shared" ref="P88" si="39">N88-M88</f>
        <v>0</v>
      </c>
    </row>
    <row r="89" spans="1:16" ht="13.5" customHeight="1" x14ac:dyDescent="0.25">
      <c r="A89" s="11" t="s">
        <v>67</v>
      </c>
      <c r="B89" s="12">
        <v>6.28</v>
      </c>
      <c r="C89" s="12" t="s">
        <v>20</v>
      </c>
      <c r="D89" s="12" t="s">
        <v>20</v>
      </c>
      <c r="E89" s="12" t="s">
        <v>20</v>
      </c>
      <c r="F89" s="12" t="s">
        <v>20</v>
      </c>
      <c r="G89" s="12" t="s">
        <v>20</v>
      </c>
      <c r="H89" s="12" t="s">
        <v>20</v>
      </c>
      <c r="I89" s="12" t="s">
        <v>20</v>
      </c>
      <c r="J89" s="12" t="s">
        <v>20</v>
      </c>
      <c r="K89" s="12" t="s">
        <v>20</v>
      </c>
      <c r="L89" s="12" t="s">
        <v>20</v>
      </c>
      <c r="M89" s="12">
        <f t="shared" ref="M89:M110" si="40">MIN(B89:L89)</f>
        <v>6.28</v>
      </c>
      <c r="N89" s="13">
        <f t="shared" ref="N89:N110" si="41">MAX(B89:L89)</f>
        <v>6.28</v>
      </c>
      <c r="O89" s="13">
        <f t="shared" ref="O89:O110" si="42">(N89-M89)/M89*100</f>
        <v>0</v>
      </c>
      <c r="P89" s="13">
        <f t="shared" ref="P89:P110" si="43">N89-M89</f>
        <v>0</v>
      </c>
    </row>
    <row r="90" spans="1:16" ht="13.5" customHeight="1" x14ac:dyDescent="0.25">
      <c r="A90" s="11" t="s">
        <v>111</v>
      </c>
      <c r="B90" s="12" t="s">
        <v>20</v>
      </c>
      <c r="C90" s="12" t="s">
        <v>20</v>
      </c>
      <c r="D90" s="12" t="s">
        <v>20</v>
      </c>
      <c r="E90" s="12" t="s">
        <v>20</v>
      </c>
      <c r="F90" s="12" t="s">
        <v>20</v>
      </c>
      <c r="G90" s="12" t="s">
        <v>20</v>
      </c>
      <c r="H90" s="12">
        <v>5.29</v>
      </c>
      <c r="I90" s="12" t="s">
        <v>20</v>
      </c>
      <c r="J90" s="12" t="s">
        <v>20</v>
      </c>
      <c r="K90" s="12" t="s">
        <v>20</v>
      </c>
      <c r="L90" s="12" t="s">
        <v>20</v>
      </c>
      <c r="M90" s="12">
        <f t="shared" si="40"/>
        <v>5.29</v>
      </c>
      <c r="N90" s="13">
        <f t="shared" si="41"/>
        <v>5.29</v>
      </c>
      <c r="O90" s="13">
        <f t="shared" si="42"/>
        <v>0</v>
      </c>
      <c r="P90" s="13">
        <f t="shared" si="43"/>
        <v>0</v>
      </c>
    </row>
    <row r="91" spans="1:16" ht="13.5" customHeight="1" x14ac:dyDescent="0.25">
      <c r="A91" s="11" t="s">
        <v>68</v>
      </c>
      <c r="B91" s="12" t="s">
        <v>20</v>
      </c>
      <c r="C91" s="12" t="s">
        <v>20</v>
      </c>
      <c r="D91" s="12" t="s">
        <v>20</v>
      </c>
      <c r="E91" s="12">
        <v>6.19</v>
      </c>
      <c r="F91" s="12" t="s">
        <v>20</v>
      </c>
      <c r="G91" s="12" t="s">
        <v>20</v>
      </c>
      <c r="H91" s="12" t="s">
        <v>20</v>
      </c>
      <c r="I91" s="12" t="s">
        <v>20</v>
      </c>
      <c r="J91" s="12" t="s">
        <v>20</v>
      </c>
      <c r="K91" s="12">
        <v>3.69</v>
      </c>
      <c r="L91" s="12" t="s">
        <v>20</v>
      </c>
      <c r="M91" s="12">
        <f t="shared" si="40"/>
        <v>3.69</v>
      </c>
      <c r="N91" s="13">
        <f t="shared" si="41"/>
        <v>6.19</v>
      </c>
      <c r="O91" s="13">
        <f t="shared" si="42"/>
        <v>67.750677506775077</v>
      </c>
      <c r="P91" s="13">
        <f t="shared" si="43"/>
        <v>2.5000000000000004</v>
      </c>
    </row>
    <row r="92" spans="1:16" ht="13.5" customHeight="1" x14ac:dyDescent="0.25">
      <c r="A92" s="11" t="s">
        <v>69</v>
      </c>
      <c r="B92" s="12" t="s">
        <v>20</v>
      </c>
      <c r="C92" s="12" t="s">
        <v>20</v>
      </c>
      <c r="D92" s="12" t="s">
        <v>20</v>
      </c>
      <c r="E92" s="12" t="s">
        <v>20</v>
      </c>
      <c r="F92" s="12" t="s">
        <v>20</v>
      </c>
      <c r="G92" s="12" t="s">
        <v>20</v>
      </c>
      <c r="H92" s="12" t="s">
        <v>20</v>
      </c>
      <c r="I92" s="12" t="s">
        <v>20</v>
      </c>
      <c r="J92" s="12" t="s">
        <v>20</v>
      </c>
      <c r="K92" s="12" t="s">
        <v>20</v>
      </c>
      <c r="L92" s="12">
        <v>5.5</v>
      </c>
      <c r="M92" s="12">
        <f t="shared" si="40"/>
        <v>5.5</v>
      </c>
      <c r="N92" s="13">
        <f t="shared" si="41"/>
        <v>5.5</v>
      </c>
      <c r="O92" s="13">
        <f t="shared" si="42"/>
        <v>0</v>
      </c>
      <c r="P92" s="13">
        <f t="shared" si="43"/>
        <v>0</v>
      </c>
    </row>
    <row r="93" spans="1:16" ht="13.5" customHeight="1" x14ac:dyDescent="0.25">
      <c r="A93" s="11" t="s">
        <v>70</v>
      </c>
      <c r="B93" s="12">
        <v>6.28</v>
      </c>
      <c r="C93" s="12" t="s">
        <v>20</v>
      </c>
      <c r="D93" s="12" t="s">
        <v>20</v>
      </c>
      <c r="E93" s="12" t="s">
        <v>20</v>
      </c>
      <c r="F93" s="12" t="s">
        <v>20</v>
      </c>
      <c r="G93" s="12">
        <v>6.28</v>
      </c>
      <c r="H93" s="12" t="s">
        <v>20</v>
      </c>
      <c r="I93" s="12" t="s">
        <v>20</v>
      </c>
      <c r="J93" s="12" t="s">
        <v>20</v>
      </c>
      <c r="K93" s="12" t="s">
        <v>20</v>
      </c>
      <c r="L93" s="12" t="s">
        <v>20</v>
      </c>
      <c r="M93" s="12">
        <f t="shared" si="40"/>
        <v>6.28</v>
      </c>
      <c r="N93" s="13">
        <f t="shared" si="41"/>
        <v>6.28</v>
      </c>
      <c r="O93" s="13">
        <f t="shared" si="42"/>
        <v>0</v>
      </c>
      <c r="P93" s="13">
        <f t="shared" si="43"/>
        <v>0</v>
      </c>
    </row>
    <row r="94" spans="1:16" ht="13.5" customHeight="1" x14ac:dyDescent="0.25">
      <c r="A94" s="11" t="s">
        <v>71</v>
      </c>
      <c r="B94" s="12" t="s">
        <v>20</v>
      </c>
      <c r="C94" s="12" t="s">
        <v>20</v>
      </c>
      <c r="D94" s="12" t="s">
        <v>20</v>
      </c>
      <c r="E94" s="12" t="s">
        <v>20</v>
      </c>
      <c r="F94" s="12">
        <v>4.99</v>
      </c>
      <c r="G94" s="12" t="s">
        <v>20</v>
      </c>
      <c r="H94" s="12" t="s">
        <v>20</v>
      </c>
      <c r="I94" s="12" t="s">
        <v>20</v>
      </c>
      <c r="J94" s="12" t="s">
        <v>20</v>
      </c>
      <c r="K94" s="12" t="s">
        <v>20</v>
      </c>
      <c r="L94" s="12" t="s">
        <v>20</v>
      </c>
      <c r="M94" s="12">
        <f t="shared" si="40"/>
        <v>4.99</v>
      </c>
      <c r="N94" s="13">
        <f t="shared" si="41"/>
        <v>4.99</v>
      </c>
      <c r="O94" s="13">
        <f t="shared" si="42"/>
        <v>0</v>
      </c>
      <c r="P94" s="13">
        <f t="shared" si="43"/>
        <v>0</v>
      </c>
    </row>
    <row r="95" spans="1:16" ht="13.5" customHeight="1" x14ac:dyDescent="0.25">
      <c r="A95" s="11" t="s">
        <v>196</v>
      </c>
      <c r="B95" s="12" t="s">
        <v>20</v>
      </c>
      <c r="C95" s="12" t="s">
        <v>20</v>
      </c>
      <c r="D95" s="12" t="s">
        <v>20</v>
      </c>
      <c r="E95" s="12" t="s">
        <v>20</v>
      </c>
      <c r="F95" s="12" t="s">
        <v>20</v>
      </c>
      <c r="G95" s="12" t="s">
        <v>20</v>
      </c>
      <c r="H95" s="12">
        <v>4.99</v>
      </c>
      <c r="I95" s="12" t="s">
        <v>20</v>
      </c>
      <c r="J95" s="12" t="s">
        <v>20</v>
      </c>
      <c r="K95" s="12" t="s">
        <v>20</v>
      </c>
      <c r="L95" s="12" t="s">
        <v>20</v>
      </c>
      <c r="M95" s="12">
        <f t="shared" si="40"/>
        <v>4.99</v>
      </c>
      <c r="N95" s="13">
        <f t="shared" si="41"/>
        <v>4.99</v>
      </c>
      <c r="O95" s="13">
        <f t="shared" si="42"/>
        <v>0</v>
      </c>
      <c r="P95" s="13">
        <f t="shared" si="43"/>
        <v>0</v>
      </c>
    </row>
    <row r="96" spans="1:16" ht="13.5" customHeight="1" x14ac:dyDescent="0.25">
      <c r="A96" s="11" t="s">
        <v>72</v>
      </c>
      <c r="B96" s="12" t="s">
        <v>20</v>
      </c>
      <c r="C96" s="12" t="s">
        <v>20</v>
      </c>
      <c r="D96" s="12" t="s">
        <v>20</v>
      </c>
      <c r="E96" s="12" t="s">
        <v>20</v>
      </c>
      <c r="F96" s="12" t="s">
        <v>20</v>
      </c>
      <c r="G96" s="12" t="s">
        <v>20</v>
      </c>
      <c r="H96" s="12" t="s">
        <v>20</v>
      </c>
      <c r="I96" s="12" t="s">
        <v>20</v>
      </c>
      <c r="J96" s="12" t="s">
        <v>20</v>
      </c>
      <c r="K96" s="12">
        <v>3.09</v>
      </c>
      <c r="L96" s="12" t="s">
        <v>20</v>
      </c>
      <c r="M96" s="12">
        <f t="shared" si="40"/>
        <v>3.09</v>
      </c>
      <c r="N96" s="13">
        <f t="shared" si="41"/>
        <v>3.09</v>
      </c>
      <c r="O96" s="13">
        <f t="shared" si="42"/>
        <v>0</v>
      </c>
      <c r="P96" s="13">
        <f t="shared" si="43"/>
        <v>0</v>
      </c>
    </row>
    <row r="97" spans="1:16" ht="13.5" customHeight="1" x14ac:dyDescent="0.25">
      <c r="A97" s="11" t="s">
        <v>73</v>
      </c>
      <c r="B97" s="12" t="s">
        <v>20</v>
      </c>
      <c r="C97" s="12" t="s">
        <v>20</v>
      </c>
      <c r="D97" s="12" t="s">
        <v>20</v>
      </c>
      <c r="E97" s="12" t="s">
        <v>20</v>
      </c>
      <c r="F97" s="12" t="s">
        <v>20</v>
      </c>
      <c r="G97" s="12" t="s">
        <v>20</v>
      </c>
      <c r="H97" s="12">
        <v>5.69</v>
      </c>
      <c r="I97" s="12" t="s">
        <v>20</v>
      </c>
      <c r="J97" s="12">
        <v>5.29</v>
      </c>
      <c r="K97" s="12" t="s">
        <v>20</v>
      </c>
      <c r="L97" s="12" t="s">
        <v>20</v>
      </c>
      <c r="M97" s="12">
        <f t="shared" si="40"/>
        <v>5.29</v>
      </c>
      <c r="N97" s="13">
        <f t="shared" si="41"/>
        <v>5.69</v>
      </c>
      <c r="O97" s="13">
        <f t="shared" si="42"/>
        <v>7.5614366729678713</v>
      </c>
      <c r="P97" s="13">
        <f t="shared" si="43"/>
        <v>0.40000000000000036</v>
      </c>
    </row>
    <row r="98" spans="1:16" ht="13.5" customHeight="1" x14ac:dyDescent="0.25">
      <c r="A98" s="11" t="s">
        <v>74</v>
      </c>
      <c r="B98" s="12" t="s">
        <v>20</v>
      </c>
      <c r="C98" s="12" t="s">
        <v>20</v>
      </c>
      <c r="D98" s="12" t="s">
        <v>20</v>
      </c>
      <c r="E98" s="12" t="s">
        <v>20</v>
      </c>
      <c r="F98" s="12" t="s">
        <v>20</v>
      </c>
      <c r="G98" s="12" t="s">
        <v>20</v>
      </c>
      <c r="H98" s="12" t="s">
        <v>20</v>
      </c>
      <c r="I98" s="12" t="s">
        <v>20</v>
      </c>
      <c r="J98" s="12" t="s">
        <v>20</v>
      </c>
      <c r="K98" s="12">
        <v>3.75</v>
      </c>
      <c r="L98" s="12" t="s">
        <v>20</v>
      </c>
      <c r="M98" s="12">
        <f t="shared" si="40"/>
        <v>3.75</v>
      </c>
      <c r="N98" s="13">
        <f t="shared" si="41"/>
        <v>3.75</v>
      </c>
      <c r="O98" s="13">
        <f t="shared" si="42"/>
        <v>0</v>
      </c>
      <c r="P98" s="13">
        <f t="shared" si="43"/>
        <v>0</v>
      </c>
    </row>
    <row r="99" spans="1:16" ht="13.5" customHeight="1" x14ac:dyDescent="0.25">
      <c r="A99" s="11" t="s">
        <v>26</v>
      </c>
      <c r="B99" s="12" t="s">
        <v>20</v>
      </c>
      <c r="C99" s="12" t="s">
        <v>20</v>
      </c>
      <c r="D99" s="12" t="s">
        <v>20</v>
      </c>
      <c r="E99" s="12" t="s">
        <v>20</v>
      </c>
      <c r="F99" s="12" t="s">
        <v>20</v>
      </c>
      <c r="G99" s="12" t="s">
        <v>20</v>
      </c>
      <c r="H99" s="12" t="s">
        <v>20</v>
      </c>
      <c r="I99" s="12" t="s">
        <v>20</v>
      </c>
      <c r="J99" s="12" t="s">
        <v>20</v>
      </c>
      <c r="K99" s="12">
        <v>3.89</v>
      </c>
      <c r="L99" s="12" t="s">
        <v>20</v>
      </c>
      <c r="M99" s="12">
        <f t="shared" si="40"/>
        <v>3.89</v>
      </c>
      <c r="N99" s="13">
        <f t="shared" si="41"/>
        <v>3.89</v>
      </c>
      <c r="O99" s="13">
        <f t="shared" si="42"/>
        <v>0</v>
      </c>
      <c r="P99" s="13">
        <f t="shared" si="43"/>
        <v>0</v>
      </c>
    </row>
    <row r="100" spans="1:16" ht="13.5" customHeight="1" x14ac:dyDescent="0.25">
      <c r="A100" s="11" t="s">
        <v>75</v>
      </c>
      <c r="B100" s="12" t="s">
        <v>20</v>
      </c>
      <c r="C100" s="12">
        <v>6.85</v>
      </c>
      <c r="D100" s="12">
        <v>6.35</v>
      </c>
      <c r="E100" s="12" t="s">
        <v>20</v>
      </c>
      <c r="F100" s="12" t="s">
        <v>20</v>
      </c>
      <c r="G100" s="12" t="s">
        <v>20</v>
      </c>
      <c r="H100" s="12">
        <v>5.99</v>
      </c>
      <c r="I100" s="12">
        <v>6.39</v>
      </c>
      <c r="J100" s="12" t="s">
        <v>20</v>
      </c>
      <c r="K100" s="12" t="s">
        <v>20</v>
      </c>
      <c r="L100" s="12">
        <v>5.3</v>
      </c>
      <c r="M100" s="12">
        <f t="shared" si="40"/>
        <v>5.3</v>
      </c>
      <c r="N100" s="13">
        <f t="shared" si="41"/>
        <v>6.85</v>
      </c>
      <c r="O100" s="13">
        <f t="shared" si="42"/>
        <v>29.245283018867923</v>
      </c>
      <c r="P100" s="13">
        <f t="shared" si="43"/>
        <v>1.5499999999999998</v>
      </c>
    </row>
    <row r="101" spans="1:16" ht="13.5" customHeight="1" x14ac:dyDescent="0.25">
      <c r="A101" s="11" t="s">
        <v>27</v>
      </c>
      <c r="B101" s="12" t="s">
        <v>20</v>
      </c>
      <c r="C101" s="12" t="s">
        <v>20</v>
      </c>
      <c r="D101" s="12" t="s">
        <v>20</v>
      </c>
      <c r="E101" s="12" t="s">
        <v>20</v>
      </c>
      <c r="F101" s="12" t="s">
        <v>20</v>
      </c>
      <c r="G101" s="12" t="s">
        <v>20</v>
      </c>
      <c r="H101" s="12">
        <v>5.79</v>
      </c>
      <c r="I101" s="12" t="s">
        <v>20</v>
      </c>
      <c r="J101" s="12" t="s">
        <v>20</v>
      </c>
      <c r="K101" s="12" t="s">
        <v>20</v>
      </c>
      <c r="L101" s="12" t="s">
        <v>20</v>
      </c>
      <c r="M101" s="12">
        <f t="shared" si="40"/>
        <v>5.79</v>
      </c>
      <c r="N101" s="13">
        <f t="shared" si="41"/>
        <v>5.79</v>
      </c>
      <c r="O101" s="13">
        <f t="shared" si="42"/>
        <v>0</v>
      </c>
      <c r="P101" s="13">
        <f t="shared" si="43"/>
        <v>0</v>
      </c>
    </row>
    <row r="102" spans="1:16" ht="13.5" customHeight="1" x14ac:dyDescent="0.25">
      <c r="A102" s="11" t="s">
        <v>76</v>
      </c>
      <c r="B102" s="12">
        <v>5.68</v>
      </c>
      <c r="C102" s="12" t="s">
        <v>20</v>
      </c>
      <c r="D102" s="12" t="s">
        <v>20</v>
      </c>
      <c r="E102" s="12" t="s">
        <v>20</v>
      </c>
      <c r="F102" s="12" t="s">
        <v>20</v>
      </c>
      <c r="G102" s="12">
        <v>5.68</v>
      </c>
      <c r="H102" s="12" t="s">
        <v>20</v>
      </c>
      <c r="I102" s="12" t="s">
        <v>20</v>
      </c>
      <c r="J102" s="12" t="s">
        <v>20</v>
      </c>
      <c r="K102" s="12" t="s">
        <v>20</v>
      </c>
      <c r="L102" s="12" t="s">
        <v>20</v>
      </c>
      <c r="M102" s="12">
        <f t="shared" si="40"/>
        <v>5.68</v>
      </c>
      <c r="N102" s="13">
        <f t="shared" si="41"/>
        <v>5.68</v>
      </c>
      <c r="O102" s="13">
        <f t="shared" si="42"/>
        <v>0</v>
      </c>
      <c r="P102" s="13">
        <f t="shared" si="43"/>
        <v>0</v>
      </c>
    </row>
    <row r="103" spans="1:16" ht="13.5" customHeight="1" x14ac:dyDescent="0.25">
      <c r="A103" s="11" t="s">
        <v>77</v>
      </c>
      <c r="B103" s="12" t="s">
        <v>20</v>
      </c>
      <c r="C103" s="12" t="s">
        <v>20</v>
      </c>
      <c r="D103" s="12" t="s">
        <v>20</v>
      </c>
      <c r="E103" s="12" t="s">
        <v>20</v>
      </c>
      <c r="F103" s="12" t="s">
        <v>20</v>
      </c>
      <c r="G103" s="12" t="s">
        <v>20</v>
      </c>
      <c r="H103" s="12" t="s">
        <v>20</v>
      </c>
      <c r="I103" s="12" t="s">
        <v>20</v>
      </c>
      <c r="J103" s="12" t="s">
        <v>20</v>
      </c>
      <c r="K103" s="12" t="s">
        <v>20</v>
      </c>
      <c r="L103" s="12">
        <v>4.9000000000000004</v>
      </c>
      <c r="M103" s="12">
        <f t="shared" si="40"/>
        <v>4.9000000000000004</v>
      </c>
      <c r="N103" s="13">
        <f t="shared" si="41"/>
        <v>4.9000000000000004</v>
      </c>
      <c r="O103" s="13">
        <f t="shared" si="42"/>
        <v>0</v>
      </c>
      <c r="P103" s="13">
        <f t="shared" si="43"/>
        <v>0</v>
      </c>
    </row>
    <row r="104" spans="1:16" ht="13.5" customHeight="1" x14ac:dyDescent="0.25">
      <c r="A104" s="11" t="s">
        <v>78</v>
      </c>
      <c r="B104" s="12" t="s">
        <v>20</v>
      </c>
      <c r="C104" s="12" t="s">
        <v>20</v>
      </c>
      <c r="D104" s="12" t="s">
        <v>20</v>
      </c>
      <c r="E104" s="12" t="s">
        <v>20</v>
      </c>
      <c r="F104" s="12" t="s">
        <v>20</v>
      </c>
      <c r="G104" s="12" t="s">
        <v>20</v>
      </c>
      <c r="H104" s="12" t="s">
        <v>20</v>
      </c>
      <c r="I104" s="12" t="s">
        <v>20</v>
      </c>
      <c r="J104" s="12">
        <v>4.29</v>
      </c>
      <c r="K104" s="12" t="s">
        <v>20</v>
      </c>
      <c r="L104" s="12" t="s">
        <v>20</v>
      </c>
      <c r="M104" s="12">
        <f t="shared" si="40"/>
        <v>4.29</v>
      </c>
      <c r="N104" s="13">
        <f t="shared" si="41"/>
        <v>4.29</v>
      </c>
      <c r="O104" s="13">
        <f t="shared" si="42"/>
        <v>0</v>
      </c>
      <c r="P104" s="13">
        <f t="shared" si="43"/>
        <v>0</v>
      </c>
    </row>
    <row r="105" spans="1:16" ht="13.5" customHeight="1" x14ac:dyDescent="0.25">
      <c r="A105" s="11" t="s">
        <v>79</v>
      </c>
      <c r="B105" s="12" t="s">
        <v>20</v>
      </c>
      <c r="C105" s="12" t="s">
        <v>20</v>
      </c>
      <c r="D105" s="12" t="s">
        <v>20</v>
      </c>
      <c r="E105" s="12" t="s">
        <v>20</v>
      </c>
      <c r="F105" s="12">
        <v>5.85</v>
      </c>
      <c r="G105" s="12" t="s">
        <v>20</v>
      </c>
      <c r="H105" s="12">
        <v>6.39</v>
      </c>
      <c r="I105" s="12" t="s">
        <v>20</v>
      </c>
      <c r="J105" s="12" t="s">
        <v>20</v>
      </c>
      <c r="K105" s="12" t="s">
        <v>20</v>
      </c>
      <c r="L105" s="12" t="s">
        <v>20</v>
      </c>
      <c r="M105" s="12">
        <f t="shared" si="40"/>
        <v>5.85</v>
      </c>
      <c r="N105" s="13">
        <f t="shared" si="41"/>
        <v>6.39</v>
      </c>
      <c r="O105" s="13">
        <f t="shared" si="42"/>
        <v>9.2307692307692317</v>
      </c>
      <c r="P105" s="13">
        <f t="shared" si="43"/>
        <v>0.54</v>
      </c>
    </row>
    <row r="106" spans="1:16" ht="13.5" customHeight="1" x14ac:dyDescent="0.25">
      <c r="A106" s="11" t="s">
        <v>80</v>
      </c>
      <c r="B106" s="12" t="s">
        <v>20</v>
      </c>
      <c r="C106" s="12" t="s">
        <v>20</v>
      </c>
      <c r="D106" s="12">
        <v>7.29</v>
      </c>
      <c r="E106" s="12" t="s">
        <v>20</v>
      </c>
      <c r="F106" s="12" t="s">
        <v>20</v>
      </c>
      <c r="G106" s="12" t="s">
        <v>20</v>
      </c>
      <c r="H106" s="12" t="s">
        <v>20</v>
      </c>
      <c r="I106" s="12" t="s">
        <v>20</v>
      </c>
      <c r="J106" s="12" t="s">
        <v>20</v>
      </c>
      <c r="K106" s="12" t="s">
        <v>20</v>
      </c>
      <c r="L106" s="12">
        <v>5.7</v>
      </c>
      <c r="M106" s="12">
        <f t="shared" si="40"/>
        <v>5.7</v>
      </c>
      <c r="N106" s="13">
        <f t="shared" si="41"/>
        <v>7.29</v>
      </c>
      <c r="O106" s="13">
        <f t="shared" si="42"/>
        <v>27.89473684210526</v>
      </c>
      <c r="P106" s="13">
        <f t="shared" si="43"/>
        <v>1.5899999999999999</v>
      </c>
    </row>
    <row r="107" spans="1:16" ht="13.5" customHeight="1" x14ac:dyDescent="0.25">
      <c r="A107" s="11" t="s">
        <v>81</v>
      </c>
      <c r="B107" s="12">
        <v>6.78</v>
      </c>
      <c r="C107" s="12" t="s">
        <v>20</v>
      </c>
      <c r="D107" s="12" t="s">
        <v>20</v>
      </c>
      <c r="E107" s="12">
        <v>7.39</v>
      </c>
      <c r="F107" s="12" t="s">
        <v>20</v>
      </c>
      <c r="G107" s="12" t="s">
        <v>20</v>
      </c>
      <c r="H107" s="12" t="s">
        <v>20</v>
      </c>
      <c r="I107" s="12" t="s">
        <v>20</v>
      </c>
      <c r="J107" s="12" t="s">
        <v>20</v>
      </c>
      <c r="K107" s="12" t="s">
        <v>20</v>
      </c>
      <c r="L107" s="12" t="s">
        <v>20</v>
      </c>
      <c r="M107" s="12">
        <f t="shared" si="40"/>
        <v>6.78</v>
      </c>
      <c r="N107" s="13">
        <f t="shared" si="41"/>
        <v>7.39</v>
      </c>
      <c r="O107" s="13">
        <f t="shared" si="42"/>
        <v>8.997050147492617</v>
      </c>
      <c r="P107" s="13">
        <f t="shared" si="43"/>
        <v>0.60999999999999943</v>
      </c>
    </row>
    <row r="108" spans="1:16" ht="13.5" customHeight="1" x14ac:dyDescent="0.25">
      <c r="A108" s="11" t="s">
        <v>64</v>
      </c>
      <c r="B108" s="12">
        <v>4.78</v>
      </c>
      <c r="C108" s="12" t="s">
        <v>20</v>
      </c>
      <c r="D108" s="12" t="s">
        <v>20</v>
      </c>
      <c r="E108" s="12" t="s">
        <v>20</v>
      </c>
      <c r="F108" s="12" t="s">
        <v>20</v>
      </c>
      <c r="G108" s="12">
        <v>4.78</v>
      </c>
      <c r="H108" s="12" t="s">
        <v>20</v>
      </c>
      <c r="I108" s="12" t="s">
        <v>20</v>
      </c>
      <c r="J108" s="12" t="s">
        <v>20</v>
      </c>
      <c r="K108" s="12" t="s">
        <v>20</v>
      </c>
      <c r="L108" s="12" t="s">
        <v>20</v>
      </c>
      <c r="M108" s="12">
        <f t="shared" si="40"/>
        <v>4.78</v>
      </c>
      <c r="N108" s="13">
        <f t="shared" si="41"/>
        <v>4.78</v>
      </c>
      <c r="O108" s="13">
        <f t="shared" si="42"/>
        <v>0</v>
      </c>
      <c r="P108" s="13">
        <f t="shared" si="43"/>
        <v>0</v>
      </c>
    </row>
    <row r="109" spans="1:16" ht="13.5" customHeight="1" x14ac:dyDescent="0.25">
      <c r="A109" s="11" t="s">
        <v>35</v>
      </c>
      <c r="B109" s="12" t="s">
        <v>20</v>
      </c>
      <c r="C109" s="12" t="s">
        <v>20</v>
      </c>
      <c r="D109" s="12" t="s">
        <v>20</v>
      </c>
      <c r="E109" s="12" t="s">
        <v>20</v>
      </c>
      <c r="F109" s="12" t="s">
        <v>20</v>
      </c>
      <c r="G109" s="12" t="s">
        <v>20</v>
      </c>
      <c r="H109" s="12" t="s">
        <v>20</v>
      </c>
      <c r="I109" s="12" t="s">
        <v>20</v>
      </c>
      <c r="J109" s="12" t="s">
        <v>20</v>
      </c>
      <c r="K109" s="12" t="s">
        <v>20</v>
      </c>
      <c r="L109" s="12">
        <v>6.4</v>
      </c>
      <c r="M109" s="12">
        <f t="shared" si="40"/>
        <v>6.4</v>
      </c>
      <c r="N109" s="13">
        <f t="shared" si="41"/>
        <v>6.4</v>
      </c>
      <c r="O109" s="13">
        <f t="shared" si="42"/>
        <v>0</v>
      </c>
      <c r="P109" s="13">
        <f t="shared" si="43"/>
        <v>0</v>
      </c>
    </row>
    <row r="110" spans="1:16" ht="13.5" customHeight="1" x14ac:dyDescent="0.25">
      <c r="A110" s="11" t="s">
        <v>82</v>
      </c>
      <c r="B110" s="12" t="s">
        <v>20</v>
      </c>
      <c r="C110" s="12" t="s">
        <v>20</v>
      </c>
      <c r="D110" s="12" t="s">
        <v>20</v>
      </c>
      <c r="E110" s="12">
        <v>5.49</v>
      </c>
      <c r="F110" s="12" t="s">
        <v>20</v>
      </c>
      <c r="G110" s="12" t="s">
        <v>20</v>
      </c>
      <c r="H110" s="12" t="s">
        <v>20</v>
      </c>
      <c r="I110" s="12" t="s">
        <v>20</v>
      </c>
      <c r="J110" s="12" t="s">
        <v>20</v>
      </c>
      <c r="K110" s="12" t="s">
        <v>20</v>
      </c>
      <c r="L110" s="12" t="s">
        <v>20</v>
      </c>
      <c r="M110" s="12">
        <f t="shared" si="40"/>
        <v>5.49</v>
      </c>
      <c r="N110" s="13">
        <f t="shared" si="41"/>
        <v>5.49</v>
      </c>
      <c r="O110" s="13">
        <f t="shared" si="42"/>
        <v>0</v>
      </c>
      <c r="P110" s="13">
        <f t="shared" si="43"/>
        <v>0</v>
      </c>
    </row>
    <row r="111" spans="1:16" ht="12.75" customHeight="1" x14ac:dyDescent="0.25">
      <c r="A111" s="8" t="s">
        <v>83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8"/>
    </row>
    <row r="112" spans="1:16" ht="13.5" customHeight="1" x14ac:dyDescent="0.25">
      <c r="A112" s="11" t="s">
        <v>84</v>
      </c>
      <c r="B112" s="12">
        <v>16.98</v>
      </c>
      <c r="C112" s="12" t="s">
        <v>20</v>
      </c>
      <c r="D112" s="12" t="s">
        <v>20</v>
      </c>
      <c r="E112" s="12">
        <v>19.39</v>
      </c>
      <c r="F112" s="12">
        <v>12.98</v>
      </c>
      <c r="G112" s="12">
        <v>12.98</v>
      </c>
      <c r="H112" s="12">
        <v>19.989999999999998</v>
      </c>
      <c r="I112" s="12">
        <v>16.25</v>
      </c>
      <c r="J112" s="12">
        <v>12.89</v>
      </c>
      <c r="K112" s="12" t="s">
        <v>20</v>
      </c>
      <c r="L112" s="12" t="s">
        <v>20</v>
      </c>
      <c r="M112" s="12">
        <f t="shared" ref="M112:M120" si="44">MIN(B112:L112)</f>
        <v>12.89</v>
      </c>
      <c r="N112" s="13">
        <f t="shared" ref="N112:N120" si="45">MAX(B112:L112)</f>
        <v>19.989999999999998</v>
      </c>
      <c r="O112" s="13">
        <f t="shared" ref="O112:O120" si="46">(N112-M112)/M112*100</f>
        <v>55.081458494957317</v>
      </c>
      <c r="P112" s="13">
        <f t="shared" ref="P112:P120" si="47">N112-M112</f>
        <v>7.0999999999999979</v>
      </c>
    </row>
    <row r="113" spans="1:16" ht="13.5" customHeight="1" x14ac:dyDescent="0.25">
      <c r="A113" s="11" t="s">
        <v>85</v>
      </c>
      <c r="B113" s="12" t="s">
        <v>20</v>
      </c>
      <c r="C113" s="12">
        <v>35.01</v>
      </c>
      <c r="D113" s="12">
        <v>38.69</v>
      </c>
      <c r="E113" s="12">
        <v>34.99</v>
      </c>
      <c r="F113" s="12">
        <v>23.98</v>
      </c>
      <c r="G113" s="12" t="s">
        <v>20</v>
      </c>
      <c r="H113" s="12">
        <v>33.99</v>
      </c>
      <c r="I113" s="12">
        <v>29.39</v>
      </c>
      <c r="J113" s="12">
        <v>26.49</v>
      </c>
      <c r="K113" s="12" t="s">
        <v>20</v>
      </c>
      <c r="L113" s="12">
        <v>22.49</v>
      </c>
      <c r="M113" s="12">
        <f t="shared" si="44"/>
        <v>22.49</v>
      </c>
      <c r="N113" s="13">
        <f t="shared" si="45"/>
        <v>38.69</v>
      </c>
      <c r="O113" s="13">
        <f t="shared" si="46"/>
        <v>72.032014228546032</v>
      </c>
      <c r="P113" s="13">
        <f t="shared" si="47"/>
        <v>16.2</v>
      </c>
    </row>
    <row r="114" spans="1:16" ht="13.5" customHeight="1" x14ac:dyDescent="0.25">
      <c r="A114" s="11" t="s">
        <v>86</v>
      </c>
      <c r="B114" s="12">
        <v>29.44</v>
      </c>
      <c r="C114" s="12">
        <v>25.11</v>
      </c>
      <c r="D114" s="12">
        <v>25.55</v>
      </c>
      <c r="E114" s="12">
        <v>28.99</v>
      </c>
      <c r="F114" s="12">
        <v>16.98</v>
      </c>
      <c r="G114" s="12">
        <v>24.98</v>
      </c>
      <c r="H114" s="12">
        <v>33.99</v>
      </c>
      <c r="I114" s="12">
        <v>29.8</v>
      </c>
      <c r="J114" s="12">
        <v>24.99</v>
      </c>
      <c r="K114" s="12" t="s">
        <v>20</v>
      </c>
      <c r="L114" s="12">
        <v>19.39</v>
      </c>
      <c r="M114" s="12">
        <f t="shared" si="44"/>
        <v>16.98</v>
      </c>
      <c r="N114" s="13">
        <f t="shared" si="45"/>
        <v>33.99</v>
      </c>
      <c r="O114" s="13">
        <f t="shared" si="46"/>
        <v>100.17667844522968</v>
      </c>
      <c r="P114" s="13">
        <f t="shared" si="47"/>
        <v>17.010000000000002</v>
      </c>
    </row>
    <row r="115" spans="1:16" ht="13.5" customHeight="1" x14ac:dyDescent="0.25">
      <c r="A115" s="11" t="s">
        <v>87</v>
      </c>
      <c r="B115" s="12">
        <v>29.98</v>
      </c>
      <c r="C115" s="12" t="s">
        <v>20</v>
      </c>
      <c r="D115" s="12">
        <v>22.41</v>
      </c>
      <c r="E115" s="12">
        <v>25.99</v>
      </c>
      <c r="F115" s="12">
        <v>19.98</v>
      </c>
      <c r="G115" s="12">
        <v>19.89</v>
      </c>
      <c r="H115" s="12">
        <v>32.99</v>
      </c>
      <c r="I115" s="12">
        <v>26.35</v>
      </c>
      <c r="J115" s="12">
        <v>20.99</v>
      </c>
      <c r="K115" s="12" t="s">
        <v>20</v>
      </c>
      <c r="L115" s="12">
        <v>18.39</v>
      </c>
      <c r="M115" s="12">
        <f t="shared" si="44"/>
        <v>18.39</v>
      </c>
      <c r="N115" s="13">
        <f t="shared" si="45"/>
        <v>32.99</v>
      </c>
      <c r="O115" s="13">
        <f t="shared" si="46"/>
        <v>79.390973355084299</v>
      </c>
      <c r="P115" s="13">
        <f t="shared" si="47"/>
        <v>14.600000000000001</v>
      </c>
    </row>
    <row r="116" spans="1:16" ht="13.5" customHeight="1" x14ac:dyDescent="0.25">
      <c r="A116" s="11" t="s">
        <v>88</v>
      </c>
      <c r="B116" s="12">
        <v>15.98</v>
      </c>
      <c r="C116" s="12" t="s">
        <v>20</v>
      </c>
      <c r="D116" s="12" t="s">
        <v>20</v>
      </c>
      <c r="E116" s="12">
        <v>17.690000000000001</v>
      </c>
      <c r="F116" s="12" t="s">
        <v>20</v>
      </c>
      <c r="G116" s="12" t="s">
        <v>20</v>
      </c>
      <c r="H116" s="12">
        <v>17.989999999999998</v>
      </c>
      <c r="I116" s="12">
        <v>13.97</v>
      </c>
      <c r="J116" s="12">
        <v>10.95</v>
      </c>
      <c r="K116" s="12" t="s">
        <v>20</v>
      </c>
      <c r="L116" s="12">
        <v>18.79</v>
      </c>
      <c r="M116" s="12">
        <f t="shared" si="44"/>
        <v>10.95</v>
      </c>
      <c r="N116" s="13">
        <f t="shared" si="45"/>
        <v>18.79</v>
      </c>
      <c r="O116" s="13">
        <f t="shared" si="46"/>
        <v>71.598173515981728</v>
      </c>
      <c r="P116" s="13">
        <f t="shared" si="47"/>
        <v>7.84</v>
      </c>
    </row>
    <row r="117" spans="1:16" ht="13.5" customHeight="1" x14ac:dyDescent="0.25">
      <c r="A117" s="11" t="s">
        <v>89</v>
      </c>
      <c r="B117" s="12" t="s">
        <v>20</v>
      </c>
      <c r="C117" s="12">
        <v>26.98</v>
      </c>
      <c r="D117" s="12">
        <v>26.41</v>
      </c>
      <c r="E117" s="12">
        <v>26.99</v>
      </c>
      <c r="F117" s="12">
        <v>22.98</v>
      </c>
      <c r="G117" s="12" t="s">
        <v>20</v>
      </c>
      <c r="H117" s="12">
        <v>33.99</v>
      </c>
      <c r="I117" s="12">
        <v>30.99</v>
      </c>
      <c r="J117" s="12">
        <v>26.99</v>
      </c>
      <c r="K117" s="12" t="s">
        <v>20</v>
      </c>
      <c r="L117" s="12">
        <v>23.89</v>
      </c>
      <c r="M117" s="12">
        <f t="shared" si="44"/>
        <v>22.98</v>
      </c>
      <c r="N117" s="13">
        <f t="shared" si="45"/>
        <v>33.99</v>
      </c>
      <c r="O117" s="13">
        <f t="shared" si="46"/>
        <v>47.911227154047005</v>
      </c>
      <c r="P117" s="13">
        <f t="shared" si="47"/>
        <v>11.010000000000002</v>
      </c>
    </row>
    <row r="118" spans="1:16" ht="13.5" customHeight="1" x14ac:dyDescent="0.25">
      <c r="A118" s="11" t="s">
        <v>90</v>
      </c>
      <c r="B118" s="12">
        <v>29.98</v>
      </c>
      <c r="C118" s="12">
        <v>26.64</v>
      </c>
      <c r="D118" s="12">
        <v>29.24</v>
      </c>
      <c r="E118" s="12">
        <v>24.79</v>
      </c>
      <c r="F118" s="12" t="s">
        <v>20</v>
      </c>
      <c r="G118" s="12">
        <v>26.88</v>
      </c>
      <c r="H118" s="12">
        <v>33.99</v>
      </c>
      <c r="I118" s="12">
        <v>27.35</v>
      </c>
      <c r="J118" s="12">
        <v>20.99</v>
      </c>
      <c r="K118" s="12">
        <v>22.3</v>
      </c>
      <c r="L118" s="12">
        <v>19.489999999999998</v>
      </c>
      <c r="M118" s="12">
        <f t="shared" si="44"/>
        <v>19.489999999999998</v>
      </c>
      <c r="N118" s="13">
        <f t="shared" si="45"/>
        <v>33.99</v>
      </c>
      <c r="O118" s="13">
        <f t="shared" si="46"/>
        <v>74.397126731657281</v>
      </c>
      <c r="P118" s="13">
        <f t="shared" si="47"/>
        <v>14.500000000000004</v>
      </c>
    </row>
    <row r="119" spans="1:16" ht="13.5" customHeight="1" x14ac:dyDescent="0.25">
      <c r="A119" s="11" t="s">
        <v>91</v>
      </c>
      <c r="B119" s="12">
        <v>29.98</v>
      </c>
      <c r="C119" s="12">
        <v>26.91</v>
      </c>
      <c r="D119" s="12" t="s">
        <v>20</v>
      </c>
      <c r="E119" s="12">
        <v>27.99</v>
      </c>
      <c r="F119" s="12">
        <v>21.98</v>
      </c>
      <c r="G119" s="12">
        <v>19.78</v>
      </c>
      <c r="H119" s="12">
        <v>33.99</v>
      </c>
      <c r="I119" s="12">
        <v>26.39</v>
      </c>
      <c r="J119" s="12">
        <v>23.59</v>
      </c>
      <c r="K119" s="12" t="s">
        <v>20</v>
      </c>
      <c r="L119" s="12">
        <v>19.690000000000001</v>
      </c>
      <c r="M119" s="12">
        <f t="shared" si="44"/>
        <v>19.690000000000001</v>
      </c>
      <c r="N119" s="13">
        <f t="shared" si="45"/>
        <v>33.99</v>
      </c>
      <c r="O119" s="13">
        <f t="shared" si="46"/>
        <v>72.625698324022352</v>
      </c>
      <c r="P119" s="13">
        <f t="shared" si="47"/>
        <v>14.3</v>
      </c>
    </row>
    <row r="120" spans="1:16" ht="15" customHeight="1" x14ac:dyDescent="0.25">
      <c r="A120" s="11" t="s">
        <v>92</v>
      </c>
      <c r="B120" s="12">
        <v>15.98</v>
      </c>
      <c r="C120" s="12" t="s">
        <v>20</v>
      </c>
      <c r="D120" s="12" t="s">
        <v>20</v>
      </c>
      <c r="E120" s="12">
        <v>15.99</v>
      </c>
      <c r="F120" s="12">
        <v>10.98</v>
      </c>
      <c r="G120" s="12" t="s">
        <v>20</v>
      </c>
      <c r="H120" s="12">
        <v>17.989999999999998</v>
      </c>
      <c r="I120" s="12">
        <v>16.29</v>
      </c>
      <c r="J120" s="12">
        <v>10.99</v>
      </c>
      <c r="K120" s="12" t="s">
        <v>20</v>
      </c>
      <c r="L120" s="12" t="s">
        <v>20</v>
      </c>
      <c r="M120" s="12">
        <f t="shared" si="44"/>
        <v>10.98</v>
      </c>
      <c r="N120" s="13">
        <f t="shared" si="45"/>
        <v>17.989999999999998</v>
      </c>
      <c r="O120" s="13">
        <f t="shared" si="46"/>
        <v>63.843351548269553</v>
      </c>
      <c r="P120" s="13">
        <f t="shared" si="47"/>
        <v>7.009999999999998</v>
      </c>
    </row>
    <row r="121" spans="1:16" ht="12.75" customHeight="1" x14ac:dyDescent="0.25">
      <c r="A121" s="21" t="s">
        <v>93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8"/>
    </row>
    <row r="122" spans="1:16" ht="13.5" customHeight="1" x14ac:dyDescent="0.25">
      <c r="A122" s="19" t="s">
        <v>94</v>
      </c>
      <c r="B122" s="12">
        <v>5.98</v>
      </c>
      <c r="C122" s="12">
        <v>8.89</v>
      </c>
      <c r="D122" s="12">
        <v>4.4800000000000004</v>
      </c>
      <c r="E122" s="12">
        <v>7.49</v>
      </c>
      <c r="F122" s="12">
        <v>8.98</v>
      </c>
      <c r="G122" s="12">
        <v>6.98</v>
      </c>
      <c r="H122" s="12">
        <v>6.99</v>
      </c>
      <c r="I122" s="12">
        <v>5.86</v>
      </c>
      <c r="J122" s="12">
        <v>6.39</v>
      </c>
      <c r="K122" s="12">
        <v>5.99</v>
      </c>
      <c r="L122" s="12">
        <v>4.9800000000000004</v>
      </c>
      <c r="M122" s="12">
        <f>MIN(B122:L122)</f>
        <v>4.4800000000000004</v>
      </c>
      <c r="N122" s="13">
        <f>MAX(B122:L122)</f>
        <v>8.98</v>
      </c>
      <c r="O122" s="13">
        <f>(N122-M122)/M122*100</f>
        <v>100.44642857142856</v>
      </c>
      <c r="P122" s="13">
        <f>N122-M122</f>
        <v>4.5</v>
      </c>
    </row>
    <row r="123" spans="1:16" ht="12.75" customHeight="1" x14ac:dyDescent="0.25">
      <c r="A123" s="8" t="s">
        <v>95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8"/>
    </row>
    <row r="124" spans="1:16" ht="13.5" customHeight="1" x14ac:dyDescent="0.25">
      <c r="A124" s="11" t="s">
        <v>96</v>
      </c>
      <c r="B124" s="12">
        <v>2.1800000000000002</v>
      </c>
      <c r="C124" s="12">
        <v>2.12</v>
      </c>
      <c r="D124" s="12">
        <v>1.91</v>
      </c>
      <c r="E124" s="12">
        <v>2.09</v>
      </c>
      <c r="F124" s="12" t="s">
        <v>20</v>
      </c>
      <c r="G124" s="12" t="s">
        <v>20</v>
      </c>
      <c r="H124" s="12">
        <v>1.99</v>
      </c>
      <c r="I124" s="12" t="s">
        <v>20</v>
      </c>
      <c r="J124" s="12" t="s">
        <v>20</v>
      </c>
      <c r="K124" s="12" t="s">
        <v>20</v>
      </c>
      <c r="L124" s="12" t="s">
        <v>20</v>
      </c>
      <c r="M124" s="12">
        <f t="shared" ref="M124:M133" si="48">MIN(B124:L124)</f>
        <v>1.91</v>
      </c>
      <c r="N124" s="13">
        <f t="shared" ref="N124:N133" si="49">MAX(B124:L124)</f>
        <v>2.1800000000000002</v>
      </c>
      <c r="O124" s="13">
        <f t="shared" ref="O124:O133" si="50">(N124-M124)/M124*100</f>
        <v>14.136125654450273</v>
      </c>
      <c r="P124" s="13">
        <f t="shared" ref="P124:P133" si="51">N124-M124</f>
        <v>0.27000000000000024</v>
      </c>
    </row>
    <row r="125" spans="1:16" ht="13.5" customHeight="1" x14ac:dyDescent="0.25">
      <c r="A125" s="11" t="s">
        <v>97</v>
      </c>
      <c r="B125" s="12">
        <v>1.74</v>
      </c>
      <c r="C125" s="12">
        <v>1.94</v>
      </c>
      <c r="D125" s="12" t="s">
        <v>20</v>
      </c>
      <c r="E125" s="12" t="s">
        <v>20</v>
      </c>
      <c r="F125" s="12">
        <v>1.95</v>
      </c>
      <c r="G125" s="12">
        <v>1.74</v>
      </c>
      <c r="H125" s="12" t="s">
        <v>20</v>
      </c>
      <c r="I125" s="12" t="s">
        <v>20</v>
      </c>
      <c r="J125" s="12">
        <v>1.89</v>
      </c>
      <c r="K125" s="12" t="s">
        <v>20</v>
      </c>
      <c r="L125" s="12">
        <v>1.49</v>
      </c>
      <c r="M125" s="12">
        <f t="shared" si="48"/>
        <v>1.49</v>
      </c>
      <c r="N125" s="13">
        <f t="shared" si="49"/>
        <v>1.95</v>
      </c>
      <c r="O125" s="13">
        <f t="shared" si="50"/>
        <v>30.872483221476511</v>
      </c>
      <c r="P125" s="13">
        <f t="shared" si="51"/>
        <v>0.45999999999999996</v>
      </c>
    </row>
    <row r="126" spans="1:16" ht="13.5" customHeight="1" x14ac:dyDescent="0.25">
      <c r="A126" s="11" t="s">
        <v>24</v>
      </c>
      <c r="B126" s="12">
        <v>2.3199999999999998</v>
      </c>
      <c r="C126" s="12">
        <v>2.39</v>
      </c>
      <c r="D126" s="12">
        <v>2.4900000000000002</v>
      </c>
      <c r="E126" s="12">
        <v>2.29</v>
      </c>
      <c r="F126" s="12">
        <v>2.4900000000000002</v>
      </c>
      <c r="G126" s="12">
        <v>2.3199999999999998</v>
      </c>
      <c r="H126" s="12">
        <v>2.39</v>
      </c>
      <c r="I126" s="12">
        <v>2.27</v>
      </c>
      <c r="J126" s="12">
        <v>2.2999999999999998</v>
      </c>
      <c r="K126" s="12" t="s">
        <v>20</v>
      </c>
      <c r="L126" s="12" t="s">
        <v>20</v>
      </c>
      <c r="M126" s="12">
        <f t="shared" si="48"/>
        <v>2.27</v>
      </c>
      <c r="N126" s="13">
        <f t="shared" si="49"/>
        <v>2.4900000000000002</v>
      </c>
      <c r="O126" s="13">
        <f t="shared" si="50"/>
        <v>9.6916299559471462</v>
      </c>
      <c r="P126" s="13">
        <f t="shared" si="51"/>
        <v>0.2200000000000002</v>
      </c>
    </row>
    <row r="127" spans="1:16" ht="15.75" customHeight="1" x14ac:dyDescent="0.25">
      <c r="A127" s="11" t="s">
        <v>98</v>
      </c>
      <c r="B127" s="12">
        <v>2.1800000000000002</v>
      </c>
      <c r="C127" s="12">
        <v>2.09</v>
      </c>
      <c r="D127" s="12" t="s">
        <v>20</v>
      </c>
      <c r="E127" s="12">
        <v>2.19</v>
      </c>
      <c r="F127" s="12" t="s">
        <v>20</v>
      </c>
      <c r="G127" s="12">
        <v>1.54</v>
      </c>
      <c r="H127" s="12" t="s">
        <v>20</v>
      </c>
      <c r="I127" s="12">
        <v>2.06</v>
      </c>
      <c r="J127" s="12">
        <v>2.2000000000000002</v>
      </c>
      <c r="K127" s="12">
        <v>1.59</v>
      </c>
      <c r="L127" s="12">
        <v>1.69</v>
      </c>
      <c r="M127" s="12">
        <f t="shared" si="48"/>
        <v>1.54</v>
      </c>
      <c r="N127" s="13">
        <f t="shared" si="49"/>
        <v>2.2000000000000002</v>
      </c>
      <c r="O127" s="13">
        <f t="shared" si="50"/>
        <v>42.857142857142868</v>
      </c>
      <c r="P127" s="13">
        <f t="shared" si="51"/>
        <v>0.66000000000000014</v>
      </c>
    </row>
    <row r="128" spans="1:16" ht="13.5" customHeight="1" x14ac:dyDescent="0.25">
      <c r="A128" s="11" t="s">
        <v>99</v>
      </c>
      <c r="B128" s="12">
        <v>2.46</v>
      </c>
      <c r="C128" s="12">
        <v>3.11</v>
      </c>
      <c r="D128" s="12">
        <v>3.17</v>
      </c>
      <c r="E128" s="12">
        <v>2.19</v>
      </c>
      <c r="F128" s="12" t="s">
        <v>20</v>
      </c>
      <c r="G128" s="12" t="s">
        <v>20</v>
      </c>
      <c r="H128" s="12">
        <v>2.79</v>
      </c>
      <c r="I128" s="12" t="s">
        <v>20</v>
      </c>
      <c r="J128" s="12">
        <v>2.75</v>
      </c>
      <c r="K128" s="12" t="s">
        <v>20</v>
      </c>
      <c r="L128" s="12" t="s">
        <v>20</v>
      </c>
      <c r="M128" s="12">
        <f t="shared" si="48"/>
        <v>2.19</v>
      </c>
      <c r="N128" s="13">
        <f t="shared" si="49"/>
        <v>3.17</v>
      </c>
      <c r="O128" s="13">
        <f t="shared" si="50"/>
        <v>44.74885844748858</v>
      </c>
      <c r="P128" s="13">
        <f t="shared" si="51"/>
        <v>0.98</v>
      </c>
    </row>
    <row r="129" spans="1:16" ht="13.5" customHeight="1" x14ac:dyDescent="0.25">
      <c r="A129" s="11" t="s">
        <v>48</v>
      </c>
      <c r="B129" s="12">
        <v>1.78</v>
      </c>
      <c r="C129" s="12">
        <v>1.89</v>
      </c>
      <c r="D129" s="12">
        <v>1.79</v>
      </c>
      <c r="E129" s="12">
        <v>1.79</v>
      </c>
      <c r="F129" s="12">
        <v>2.09</v>
      </c>
      <c r="G129" s="12">
        <v>1.88</v>
      </c>
      <c r="H129" s="12">
        <v>1.99</v>
      </c>
      <c r="I129" s="12">
        <v>1.75</v>
      </c>
      <c r="J129" s="12">
        <v>1.85</v>
      </c>
      <c r="K129" s="12">
        <v>1.49</v>
      </c>
      <c r="L129" s="12">
        <v>1.55</v>
      </c>
      <c r="M129" s="12">
        <f t="shared" si="48"/>
        <v>1.49</v>
      </c>
      <c r="N129" s="13">
        <f t="shared" si="49"/>
        <v>2.09</v>
      </c>
      <c r="O129" s="13">
        <f t="shared" si="50"/>
        <v>40.268456375838916</v>
      </c>
      <c r="P129" s="13">
        <f t="shared" si="51"/>
        <v>0.59999999999999987</v>
      </c>
    </row>
    <row r="130" spans="1:16" ht="13.5" customHeight="1" x14ac:dyDescent="0.25">
      <c r="A130" s="11" t="s">
        <v>100</v>
      </c>
      <c r="B130" s="12" t="s">
        <v>20</v>
      </c>
      <c r="C130" s="12" t="s">
        <v>20</v>
      </c>
      <c r="D130" s="12" t="s">
        <v>20</v>
      </c>
      <c r="E130" s="12" t="s">
        <v>20</v>
      </c>
      <c r="F130" s="12" t="s">
        <v>20</v>
      </c>
      <c r="G130" s="12" t="s">
        <v>20</v>
      </c>
      <c r="H130" s="12">
        <v>1.99</v>
      </c>
      <c r="I130" s="12" t="s">
        <v>20</v>
      </c>
      <c r="J130" s="12">
        <v>1.89</v>
      </c>
      <c r="K130" s="12">
        <v>1.49</v>
      </c>
      <c r="L130" s="12" t="s">
        <v>20</v>
      </c>
      <c r="M130" s="12">
        <f t="shared" si="48"/>
        <v>1.49</v>
      </c>
      <c r="N130" s="13">
        <f t="shared" si="49"/>
        <v>1.99</v>
      </c>
      <c r="O130" s="13">
        <f t="shared" si="50"/>
        <v>33.557046979865774</v>
      </c>
      <c r="P130" s="13">
        <f t="shared" si="51"/>
        <v>0.5</v>
      </c>
    </row>
    <row r="131" spans="1:16" ht="13.5" customHeight="1" x14ac:dyDescent="0.25">
      <c r="A131" s="11" t="s">
        <v>101</v>
      </c>
      <c r="B131" s="12">
        <v>3.36</v>
      </c>
      <c r="C131" s="12">
        <v>2.74</v>
      </c>
      <c r="D131" s="12" t="s">
        <v>20</v>
      </c>
      <c r="E131" s="12">
        <v>3.19</v>
      </c>
      <c r="F131" s="12" t="s">
        <v>20</v>
      </c>
      <c r="G131" s="12" t="s">
        <v>20</v>
      </c>
      <c r="H131" s="12">
        <v>3.69</v>
      </c>
      <c r="I131" s="12">
        <v>3.36</v>
      </c>
      <c r="J131" s="12">
        <v>3.49</v>
      </c>
      <c r="K131" s="12">
        <v>3.39</v>
      </c>
      <c r="L131" s="12">
        <v>2.79</v>
      </c>
      <c r="M131" s="12">
        <f t="shared" si="48"/>
        <v>2.74</v>
      </c>
      <c r="N131" s="13">
        <f t="shared" si="49"/>
        <v>3.69</v>
      </c>
      <c r="O131" s="13">
        <f t="shared" si="50"/>
        <v>34.671532846715316</v>
      </c>
      <c r="P131" s="13">
        <f t="shared" si="51"/>
        <v>0.94999999999999973</v>
      </c>
    </row>
    <row r="132" spans="1:16" ht="13.5" customHeight="1" x14ac:dyDescent="0.25">
      <c r="A132" s="11" t="s">
        <v>102</v>
      </c>
      <c r="B132" s="12" t="s">
        <v>20</v>
      </c>
      <c r="C132" s="12" t="s">
        <v>20</v>
      </c>
      <c r="D132" s="12" t="s">
        <v>20</v>
      </c>
      <c r="E132" s="12" t="s">
        <v>20</v>
      </c>
      <c r="F132" s="12" t="s">
        <v>20</v>
      </c>
      <c r="G132" s="12" t="s">
        <v>20</v>
      </c>
      <c r="H132" s="12" t="s">
        <v>20</v>
      </c>
      <c r="I132" s="12" t="s">
        <v>20</v>
      </c>
      <c r="J132" s="12" t="s">
        <v>20</v>
      </c>
      <c r="K132" s="12" t="s">
        <v>20</v>
      </c>
      <c r="L132" s="12">
        <v>1.59</v>
      </c>
      <c r="M132" s="12">
        <f t="shared" si="48"/>
        <v>1.59</v>
      </c>
      <c r="N132" s="13">
        <f t="shared" si="49"/>
        <v>1.59</v>
      </c>
      <c r="O132" s="13">
        <f t="shared" si="50"/>
        <v>0</v>
      </c>
      <c r="P132" s="13">
        <f t="shared" si="51"/>
        <v>0</v>
      </c>
    </row>
    <row r="133" spans="1:16" ht="13.5" customHeight="1" x14ac:dyDescent="0.25">
      <c r="A133" s="11" t="s">
        <v>103</v>
      </c>
      <c r="B133" s="12">
        <v>2.84</v>
      </c>
      <c r="C133" s="12">
        <v>3.09</v>
      </c>
      <c r="D133" s="12">
        <v>3.09</v>
      </c>
      <c r="E133" s="12">
        <v>2.79</v>
      </c>
      <c r="F133" s="12" t="s">
        <v>20</v>
      </c>
      <c r="G133" s="12" t="s">
        <v>20</v>
      </c>
      <c r="H133" s="12">
        <v>2.99</v>
      </c>
      <c r="I133" s="12" t="s">
        <v>20</v>
      </c>
      <c r="J133" s="12" t="s">
        <v>20</v>
      </c>
      <c r="K133" s="12" t="s">
        <v>20</v>
      </c>
      <c r="L133" s="12" t="s">
        <v>20</v>
      </c>
      <c r="M133" s="12">
        <f t="shared" si="48"/>
        <v>2.79</v>
      </c>
      <c r="N133" s="13">
        <f t="shared" si="49"/>
        <v>3.09</v>
      </c>
      <c r="O133" s="13">
        <f t="shared" si="50"/>
        <v>10.752688172043005</v>
      </c>
      <c r="P133" s="13">
        <f t="shared" si="51"/>
        <v>0.29999999999999982</v>
      </c>
    </row>
    <row r="134" spans="1:16" ht="12.75" customHeight="1" x14ac:dyDescent="0.25">
      <c r="A134" s="16" t="s">
        <v>104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8"/>
    </row>
    <row r="135" spans="1:16" ht="13.5" customHeight="1" x14ac:dyDescent="0.25">
      <c r="A135" s="11" t="s">
        <v>105</v>
      </c>
      <c r="B135" s="12" t="s">
        <v>20</v>
      </c>
      <c r="C135" s="12" t="s">
        <v>20</v>
      </c>
      <c r="D135" s="12">
        <v>3.59</v>
      </c>
      <c r="E135" s="12" t="s">
        <v>20</v>
      </c>
      <c r="F135" s="12" t="s">
        <v>20</v>
      </c>
      <c r="G135" s="12" t="s">
        <v>20</v>
      </c>
      <c r="H135" s="12" t="s">
        <v>20</v>
      </c>
      <c r="I135" s="12" t="s">
        <v>20</v>
      </c>
      <c r="J135" s="12">
        <v>3.99</v>
      </c>
      <c r="K135" s="12" t="s">
        <v>20</v>
      </c>
      <c r="L135" s="12" t="s">
        <v>20</v>
      </c>
      <c r="M135" s="12">
        <f t="shared" ref="M135:M141" si="52">MIN(B135:L135)</f>
        <v>3.59</v>
      </c>
      <c r="N135" s="13">
        <f t="shared" ref="N135:N141" si="53">MAX(B135:L135)</f>
        <v>3.99</v>
      </c>
      <c r="O135" s="13">
        <f t="shared" ref="O135:O141" si="54">(N135-M135)/M135*100</f>
        <v>11.142061281337059</v>
      </c>
      <c r="P135" s="13">
        <f t="shared" ref="P135:P141" si="55">N135-M135</f>
        <v>0.40000000000000036</v>
      </c>
    </row>
    <row r="136" spans="1:16" ht="13.5" customHeight="1" x14ac:dyDescent="0.25">
      <c r="A136" s="11" t="s">
        <v>25</v>
      </c>
      <c r="B136" s="12">
        <v>3.88</v>
      </c>
      <c r="C136" s="12" t="s">
        <v>20</v>
      </c>
      <c r="D136" s="12" t="s">
        <v>20</v>
      </c>
      <c r="E136" s="12" t="s">
        <v>20</v>
      </c>
      <c r="F136" s="12" t="s">
        <v>20</v>
      </c>
      <c r="G136" s="12" t="s">
        <v>20</v>
      </c>
      <c r="H136" s="12" t="s">
        <v>20</v>
      </c>
      <c r="I136" s="12" t="s">
        <v>20</v>
      </c>
      <c r="J136" s="12" t="s">
        <v>20</v>
      </c>
      <c r="K136" s="12" t="s">
        <v>20</v>
      </c>
      <c r="L136" s="12" t="s">
        <v>20</v>
      </c>
      <c r="M136" s="12">
        <f t="shared" si="52"/>
        <v>3.88</v>
      </c>
      <c r="N136" s="13">
        <f t="shared" si="53"/>
        <v>3.88</v>
      </c>
      <c r="O136" s="13">
        <f t="shared" si="54"/>
        <v>0</v>
      </c>
      <c r="P136" s="13">
        <f t="shared" si="55"/>
        <v>0</v>
      </c>
    </row>
    <row r="137" spans="1:16" ht="13.5" customHeight="1" x14ac:dyDescent="0.25">
      <c r="A137" s="11" t="s">
        <v>106</v>
      </c>
      <c r="B137" s="12">
        <v>3.88</v>
      </c>
      <c r="C137" s="12" t="s">
        <v>20</v>
      </c>
      <c r="D137" s="12" t="s">
        <v>20</v>
      </c>
      <c r="E137" s="12" t="s">
        <v>20</v>
      </c>
      <c r="F137" s="12" t="s">
        <v>20</v>
      </c>
      <c r="G137" s="12">
        <v>3.98</v>
      </c>
      <c r="H137" s="12">
        <v>3.99</v>
      </c>
      <c r="I137" s="12">
        <v>3.69</v>
      </c>
      <c r="J137" s="12" t="s">
        <v>20</v>
      </c>
      <c r="K137" s="12">
        <v>3.12</v>
      </c>
      <c r="L137" s="12">
        <v>3.35</v>
      </c>
      <c r="M137" s="12">
        <f t="shared" si="52"/>
        <v>3.12</v>
      </c>
      <c r="N137" s="13">
        <f t="shared" si="53"/>
        <v>3.99</v>
      </c>
      <c r="O137" s="13">
        <f t="shared" si="54"/>
        <v>27.884615384615387</v>
      </c>
      <c r="P137" s="13">
        <f t="shared" si="55"/>
        <v>0.87000000000000011</v>
      </c>
    </row>
    <row r="138" spans="1:16" ht="13.5" customHeight="1" x14ac:dyDescent="0.25">
      <c r="A138" s="11" t="s">
        <v>48</v>
      </c>
      <c r="B138" s="12" t="s">
        <v>20</v>
      </c>
      <c r="C138" s="12" t="s">
        <v>20</v>
      </c>
      <c r="D138" s="12" t="s">
        <v>20</v>
      </c>
      <c r="E138" s="12" t="s">
        <v>20</v>
      </c>
      <c r="F138" s="12" t="s">
        <v>20</v>
      </c>
      <c r="G138" s="12">
        <v>3.78</v>
      </c>
      <c r="H138" s="12" t="s">
        <v>20</v>
      </c>
      <c r="I138" s="12" t="s">
        <v>20</v>
      </c>
      <c r="J138" s="12" t="s">
        <v>20</v>
      </c>
      <c r="K138" s="12" t="s">
        <v>20</v>
      </c>
      <c r="L138" s="12" t="s">
        <v>20</v>
      </c>
      <c r="M138" s="12">
        <f t="shared" si="52"/>
        <v>3.78</v>
      </c>
      <c r="N138" s="13">
        <f t="shared" si="53"/>
        <v>3.78</v>
      </c>
      <c r="O138" s="13">
        <f t="shared" si="54"/>
        <v>0</v>
      </c>
      <c r="P138" s="13">
        <f t="shared" si="55"/>
        <v>0</v>
      </c>
    </row>
    <row r="139" spans="1:16" ht="13.5" customHeight="1" x14ac:dyDescent="0.25">
      <c r="A139" s="11" t="s">
        <v>32</v>
      </c>
      <c r="B139" s="12" t="s">
        <v>20</v>
      </c>
      <c r="C139" s="12" t="s">
        <v>20</v>
      </c>
      <c r="D139" s="12">
        <v>4.25</v>
      </c>
      <c r="E139" s="12" t="s">
        <v>20</v>
      </c>
      <c r="F139" s="12" t="s">
        <v>20</v>
      </c>
      <c r="G139" s="12" t="s">
        <v>20</v>
      </c>
      <c r="H139" s="12" t="s">
        <v>20</v>
      </c>
      <c r="I139" s="12" t="s">
        <v>20</v>
      </c>
      <c r="J139" s="12" t="s">
        <v>20</v>
      </c>
      <c r="K139" s="12" t="s">
        <v>20</v>
      </c>
      <c r="L139" s="12" t="s">
        <v>20</v>
      </c>
      <c r="M139" s="12">
        <f t="shared" si="52"/>
        <v>4.25</v>
      </c>
      <c r="N139" s="13">
        <f t="shared" si="53"/>
        <v>4.25</v>
      </c>
      <c r="O139" s="13">
        <f t="shared" si="54"/>
        <v>0</v>
      </c>
      <c r="P139" s="13">
        <f t="shared" si="55"/>
        <v>0</v>
      </c>
    </row>
    <row r="140" spans="1:16" ht="13.5" customHeight="1" x14ac:dyDescent="0.25">
      <c r="A140" s="19" t="s">
        <v>107</v>
      </c>
      <c r="B140" s="12">
        <v>3.98</v>
      </c>
      <c r="C140" s="12">
        <v>4.49</v>
      </c>
      <c r="D140" s="12" t="s">
        <v>20</v>
      </c>
      <c r="E140" s="12">
        <v>3.99</v>
      </c>
      <c r="F140" s="12">
        <v>3.59</v>
      </c>
      <c r="G140" s="12">
        <v>3.98</v>
      </c>
      <c r="H140" s="12">
        <v>3.99</v>
      </c>
      <c r="I140" s="12">
        <v>3.99</v>
      </c>
      <c r="J140" s="12">
        <v>3.99</v>
      </c>
      <c r="K140" s="12">
        <v>3.29</v>
      </c>
      <c r="L140" s="12">
        <v>3.39</v>
      </c>
      <c r="M140" s="12">
        <f t="shared" si="52"/>
        <v>3.29</v>
      </c>
      <c r="N140" s="13">
        <f t="shared" si="53"/>
        <v>4.49</v>
      </c>
      <c r="O140" s="13">
        <f t="shared" si="54"/>
        <v>36.474164133738604</v>
      </c>
      <c r="P140" s="13">
        <f t="shared" si="55"/>
        <v>1.2000000000000002</v>
      </c>
    </row>
    <row r="141" spans="1:16" ht="13.5" customHeight="1" x14ac:dyDescent="0.25">
      <c r="A141" s="19" t="s">
        <v>108</v>
      </c>
      <c r="B141" s="12" t="s">
        <v>20</v>
      </c>
      <c r="C141" s="12" t="s">
        <v>20</v>
      </c>
      <c r="D141" s="12" t="s">
        <v>20</v>
      </c>
      <c r="E141" s="12">
        <v>3.99</v>
      </c>
      <c r="F141" s="12" t="s">
        <v>20</v>
      </c>
      <c r="G141" s="12" t="s">
        <v>20</v>
      </c>
      <c r="H141" s="12" t="s">
        <v>20</v>
      </c>
      <c r="I141" s="12" t="s">
        <v>20</v>
      </c>
      <c r="J141" s="12" t="s">
        <v>20</v>
      </c>
      <c r="K141" s="12" t="s">
        <v>20</v>
      </c>
      <c r="L141" s="12" t="s">
        <v>20</v>
      </c>
      <c r="M141" s="12">
        <f t="shared" si="52"/>
        <v>3.99</v>
      </c>
      <c r="N141" s="13">
        <f t="shared" si="53"/>
        <v>3.99</v>
      </c>
      <c r="O141" s="13">
        <f t="shared" si="54"/>
        <v>0</v>
      </c>
      <c r="P141" s="13">
        <f t="shared" si="55"/>
        <v>0</v>
      </c>
    </row>
    <row r="142" spans="1:16" ht="12.75" customHeight="1" x14ac:dyDescent="0.25">
      <c r="A142" s="16" t="s">
        <v>109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8"/>
    </row>
    <row r="143" spans="1:16" ht="13.5" customHeight="1" x14ac:dyDescent="0.25">
      <c r="A143" s="11" t="s">
        <v>110</v>
      </c>
      <c r="B143" s="12">
        <v>3.78</v>
      </c>
      <c r="C143" s="12">
        <v>3.89</v>
      </c>
      <c r="D143" s="12">
        <v>3.79</v>
      </c>
      <c r="E143" s="12">
        <v>3.29</v>
      </c>
      <c r="F143" s="12" t="s">
        <v>20</v>
      </c>
      <c r="G143" s="12">
        <v>3.28</v>
      </c>
      <c r="H143" s="12">
        <v>3.49</v>
      </c>
      <c r="I143" s="12" t="s">
        <v>20</v>
      </c>
      <c r="J143" s="12">
        <v>3.65</v>
      </c>
      <c r="K143" s="12">
        <v>3.1</v>
      </c>
      <c r="L143" s="12">
        <v>2.95</v>
      </c>
      <c r="M143" s="12">
        <f t="shared" ref="M143:M156" si="56">MIN(B143:L143)</f>
        <v>2.95</v>
      </c>
      <c r="N143" s="13">
        <f t="shared" ref="N143:N156" si="57">MAX(B143:L143)</f>
        <v>3.89</v>
      </c>
      <c r="O143" s="13">
        <f t="shared" ref="O143:O156" si="58">(N143-M143)/M143*100</f>
        <v>31.864406779661014</v>
      </c>
      <c r="P143" s="13">
        <f t="shared" ref="P143:P156" si="59">N143-M143</f>
        <v>0.94</v>
      </c>
    </row>
    <row r="144" spans="1:16" ht="13.5" customHeight="1" x14ac:dyDescent="0.25">
      <c r="A144" s="11" t="s">
        <v>194</v>
      </c>
      <c r="B144" s="12" t="s">
        <v>20</v>
      </c>
      <c r="C144" s="12" t="s">
        <v>20</v>
      </c>
      <c r="D144" s="12" t="s">
        <v>20</v>
      </c>
      <c r="E144" s="12">
        <v>3.99</v>
      </c>
      <c r="F144" s="12" t="s">
        <v>20</v>
      </c>
      <c r="G144" s="12" t="s">
        <v>20</v>
      </c>
      <c r="H144" s="12" t="s">
        <v>20</v>
      </c>
      <c r="I144" s="12" t="s">
        <v>20</v>
      </c>
      <c r="J144" s="12" t="s">
        <v>20</v>
      </c>
      <c r="K144" s="12" t="s">
        <v>20</v>
      </c>
      <c r="L144" s="12" t="s">
        <v>20</v>
      </c>
      <c r="M144" s="12">
        <f t="shared" ref="M144:M148" si="60">MIN(B144:L144)</f>
        <v>3.99</v>
      </c>
      <c r="N144" s="13">
        <f t="shared" ref="N144:N148" si="61">MAX(B144:L144)</f>
        <v>3.99</v>
      </c>
      <c r="O144" s="13">
        <f t="shared" ref="O144:O148" si="62">(N144-M144)/M144*100</f>
        <v>0</v>
      </c>
      <c r="P144" s="13">
        <f t="shared" ref="P144:P148" si="63">N144-M144</f>
        <v>0</v>
      </c>
    </row>
    <row r="145" spans="1:16" ht="13.5" customHeight="1" x14ac:dyDescent="0.25">
      <c r="A145" s="11" t="s">
        <v>111</v>
      </c>
      <c r="B145" s="12" t="s">
        <v>20</v>
      </c>
      <c r="C145" s="12" t="s">
        <v>20</v>
      </c>
      <c r="D145" s="12" t="s">
        <v>20</v>
      </c>
      <c r="E145" s="12" t="s">
        <v>20</v>
      </c>
      <c r="F145" s="12" t="s">
        <v>20</v>
      </c>
      <c r="G145" s="12" t="s">
        <v>20</v>
      </c>
      <c r="H145" s="12" t="s">
        <v>20</v>
      </c>
      <c r="I145" s="12" t="s">
        <v>20</v>
      </c>
      <c r="J145" s="12" t="s">
        <v>20</v>
      </c>
      <c r="K145" s="12">
        <v>3.2</v>
      </c>
      <c r="L145" s="12" t="s">
        <v>20</v>
      </c>
      <c r="M145" s="12">
        <f t="shared" si="60"/>
        <v>3.2</v>
      </c>
      <c r="N145" s="13">
        <f t="shared" si="61"/>
        <v>3.2</v>
      </c>
      <c r="O145" s="13">
        <f t="shared" si="62"/>
        <v>0</v>
      </c>
      <c r="P145" s="13">
        <f t="shared" si="63"/>
        <v>0</v>
      </c>
    </row>
    <row r="146" spans="1:16" ht="13.5" customHeight="1" x14ac:dyDescent="0.25">
      <c r="A146" s="11" t="s">
        <v>112</v>
      </c>
      <c r="B146" s="12" t="s">
        <v>20</v>
      </c>
      <c r="C146" s="12" t="s">
        <v>20</v>
      </c>
      <c r="D146" s="12" t="s">
        <v>20</v>
      </c>
      <c r="E146" s="12" t="s">
        <v>20</v>
      </c>
      <c r="F146" s="12">
        <v>4.29</v>
      </c>
      <c r="G146" s="12" t="s">
        <v>20</v>
      </c>
      <c r="H146" s="12" t="s">
        <v>20</v>
      </c>
      <c r="I146" s="12">
        <v>4.68</v>
      </c>
      <c r="J146" s="12">
        <v>4.99</v>
      </c>
      <c r="K146" s="12" t="s">
        <v>20</v>
      </c>
      <c r="L146" s="12" t="s">
        <v>20</v>
      </c>
      <c r="M146" s="12">
        <f t="shared" si="60"/>
        <v>4.29</v>
      </c>
      <c r="N146" s="13">
        <f t="shared" si="61"/>
        <v>4.99</v>
      </c>
      <c r="O146" s="13">
        <f t="shared" si="62"/>
        <v>16.317016317016321</v>
      </c>
      <c r="P146" s="13">
        <f t="shared" si="63"/>
        <v>0.70000000000000018</v>
      </c>
    </row>
    <row r="147" spans="1:16" ht="13.5" customHeight="1" x14ac:dyDescent="0.25">
      <c r="A147" s="11" t="s">
        <v>197</v>
      </c>
      <c r="B147" s="12" t="s">
        <v>20</v>
      </c>
      <c r="C147" s="12" t="s">
        <v>20</v>
      </c>
      <c r="D147" s="12" t="s">
        <v>20</v>
      </c>
      <c r="E147" s="12" t="s">
        <v>20</v>
      </c>
      <c r="F147" s="12" t="s">
        <v>20</v>
      </c>
      <c r="G147" s="12" t="s">
        <v>20</v>
      </c>
      <c r="H147" s="12" t="s">
        <v>20</v>
      </c>
      <c r="I147" s="12">
        <v>3.74</v>
      </c>
      <c r="J147" s="12" t="s">
        <v>20</v>
      </c>
      <c r="K147" s="12" t="s">
        <v>20</v>
      </c>
      <c r="L147" s="12" t="s">
        <v>20</v>
      </c>
      <c r="M147" s="12">
        <f t="shared" si="60"/>
        <v>3.74</v>
      </c>
      <c r="N147" s="13">
        <f t="shared" si="61"/>
        <v>3.74</v>
      </c>
      <c r="O147" s="13">
        <f t="shared" si="62"/>
        <v>0</v>
      </c>
      <c r="P147" s="13">
        <f t="shared" si="63"/>
        <v>0</v>
      </c>
    </row>
    <row r="148" spans="1:16" ht="13.5" customHeight="1" x14ac:dyDescent="0.25">
      <c r="A148" s="11" t="s">
        <v>113</v>
      </c>
      <c r="B148" s="12" t="s">
        <v>20</v>
      </c>
      <c r="C148" s="12">
        <v>4.1500000000000004</v>
      </c>
      <c r="D148" s="12">
        <v>2.4900000000000002</v>
      </c>
      <c r="E148" s="12" t="s">
        <v>20</v>
      </c>
      <c r="F148" s="12" t="s">
        <v>20</v>
      </c>
      <c r="G148" s="12" t="s">
        <v>20</v>
      </c>
      <c r="H148" s="12" t="s">
        <v>20</v>
      </c>
      <c r="I148" s="12" t="s">
        <v>20</v>
      </c>
      <c r="J148" s="12" t="s">
        <v>20</v>
      </c>
      <c r="K148" s="12" t="s">
        <v>20</v>
      </c>
      <c r="L148" s="12" t="s">
        <v>20</v>
      </c>
      <c r="M148" s="12">
        <f t="shared" si="60"/>
        <v>2.4900000000000002</v>
      </c>
      <c r="N148" s="13">
        <f t="shared" si="61"/>
        <v>4.1500000000000004</v>
      </c>
      <c r="O148" s="13">
        <f t="shared" si="62"/>
        <v>66.666666666666657</v>
      </c>
      <c r="P148" s="13">
        <f t="shared" si="63"/>
        <v>1.6600000000000001</v>
      </c>
    </row>
    <row r="149" spans="1:16" ht="13.5" customHeight="1" x14ac:dyDescent="0.25">
      <c r="A149" s="11" t="s">
        <v>114</v>
      </c>
      <c r="B149" s="12">
        <v>3.18</v>
      </c>
      <c r="C149" s="12">
        <v>3.79</v>
      </c>
      <c r="D149" s="12">
        <v>3.99</v>
      </c>
      <c r="E149" s="12">
        <v>3.19</v>
      </c>
      <c r="F149" s="12" t="s">
        <v>20</v>
      </c>
      <c r="G149" s="12">
        <v>3.18</v>
      </c>
      <c r="H149" s="12">
        <v>3.49</v>
      </c>
      <c r="I149" s="12">
        <v>3.29</v>
      </c>
      <c r="J149" s="12" t="s">
        <v>20</v>
      </c>
      <c r="K149" s="12">
        <v>2.79</v>
      </c>
      <c r="L149" s="12" t="s">
        <v>20</v>
      </c>
      <c r="M149" s="12">
        <f t="shared" si="56"/>
        <v>2.79</v>
      </c>
      <c r="N149" s="13">
        <f t="shared" si="57"/>
        <v>3.99</v>
      </c>
      <c r="O149" s="13">
        <f t="shared" si="58"/>
        <v>43.010752688172047</v>
      </c>
      <c r="P149" s="13">
        <f t="shared" si="59"/>
        <v>1.2000000000000002</v>
      </c>
    </row>
    <row r="150" spans="1:16" ht="13.5" customHeight="1" x14ac:dyDescent="0.25">
      <c r="A150" s="11" t="s">
        <v>115</v>
      </c>
      <c r="B150" s="12" t="s">
        <v>20</v>
      </c>
      <c r="C150" s="12" t="s">
        <v>20</v>
      </c>
      <c r="D150" s="12" t="s">
        <v>20</v>
      </c>
      <c r="E150" s="12">
        <v>3.19</v>
      </c>
      <c r="F150" s="12">
        <v>2.78</v>
      </c>
      <c r="G150" s="12" t="s">
        <v>20</v>
      </c>
      <c r="H150" s="12" t="s">
        <v>20</v>
      </c>
      <c r="I150" s="12" t="s">
        <v>20</v>
      </c>
      <c r="J150" s="12">
        <v>3.39</v>
      </c>
      <c r="K150" s="12">
        <v>2.89</v>
      </c>
      <c r="L150" s="12" t="s">
        <v>20</v>
      </c>
      <c r="M150" s="12">
        <f t="shared" si="56"/>
        <v>2.78</v>
      </c>
      <c r="N150" s="13">
        <f t="shared" si="57"/>
        <v>3.39</v>
      </c>
      <c r="O150" s="13">
        <f t="shared" si="58"/>
        <v>21.942446043165482</v>
      </c>
      <c r="P150" s="13">
        <f t="shared" si="59"/>
        <v>0.61000000000000032</v>
      </c>
    </row>
    <row r="151" spans="1:16" ht="13.5" customHeight="1" x14ac:dyDescent="0.25">
      <c r="A151" s="11" t="s">
        <v>116</v>
      </c>
      <c r="B151" s="12">
        <v>3.58</v>
      </c>
      <c r="C151" s="12" t="s">
        <v>20</v>
      </c>
      <c r="D151" s="12">
        <v>3.5</v>
      </c>
      <c r="E151" s="12" t="s">
        <v>20</v>
      </c>
      <c r="F151" s="12">
        <v>3.15</v>
      </c>
      <c r="G151" s="12" t="s">
        <v>20</v>
      </c>
      <c r="H151" s="12" t="s">
        <v>20</v>
      </c>
      <c r="I151" s="12" t="s">
        <v>20</v>
      </c>
      <c r="J151" s="12" t="s">
        <v>20</v>
      </c>
      <c r="K151" s="12" t="s">
        <v>20</v>
      </c>
      <c r="L151" s="12" t="s">
        <v>20</v>
      </c>
      <c r="M151" s="12">
        <f t="shared" si="56"/>
        <v>3.15</v>
      </c>
      <c r="N151" s="13">
        <f t="shared" si="57"/>
        <v>3.58</v>
      </c>
      <c r="O151" s="13">
        <f t="shared" si="58"/>
        <v>13.650793650793656</v>
      </c>
      <c r="P151" s="13">
        <f t="shared" si="59"/>
        <v>0.43000000000000016</v>
      </c>
    </row>
    <row r="152" spans="1:16" ht="13.5" customHeight="1" x14ac:dyDescent="0.25">
      <c r="A152" s="11" t="s">
        <v>117</v>
      </c>
      <c r="B152" s="12" t="s">
        <v>20</v>
      </c>
      <c r="C152" s="12" t="s">
        <v>20</v>
      </c>
      <c r="D152" s="12" t="s">
        <v>20</v>
      </c>
      <c r="E152" s="12" t="s">
        <v>20</v>
      </c>
      <c r="F152" s="12" t="s">
        <v>20</v>
      </c>
      <c r="G152" s="12" t="s">
        <v>20</v>
      </c>
      <c r="H152" s="12">
        <v>3.49</v>
      </c>
      <c r="I152" s="12" t="s">
        <v>20</v>
      </c>
      <c r="J152" s="12">
        <v>3.85</v>
      </c>
      <c r="K152" s="12" t="s">
        <v>20</v>
      </c>
      <c r="L152" s="12">
        <v>2.99</v>
      </c>
      <c r="M152" s="12">
        <f t="shared" si="56"/>
        <v>2.99</v>
      </c>
      <c r="N152" s="13">
        <f t="shared" si="57"/>
        <v>3.85</v>
      </c>
      <c r="O152" s="13">
        <f t="shared" si="58"/>
        <v>28.76254180602006</v>
      </c>
      <c r="P152" s="13">
        <f t="shared" si="59"/>
        <v>0.85999999999999988</v>
      </c>
    </row>
    <row r="153" spans="1:16" ht="13.5" customHeight="1" x14ac:dyDescent="0.25">
      <c r="A153" s="11" t="s">
        <v>118</v>
      </c>
      <c r="B153" s="12" t="s">
        <v>20</v>
      </c>
      <c r="C153" s="12" t="s">
        <v>20</v>
      </c>
      <c r="D153" s="12" t="s">
        <v>20</v>
      </c>
      <c r="E153" s="12">
        <v>3.39</v>
      </c>
      <c r="F153" s="12" t="s">
        <v>20</v>
      </c>
      <c r="G153" s="12" t="s">
        <v>20</v>
      </c>
      <c r="H153" s="12" t="s">
        <v>20</v>
      </c>
      <c r="I153" s="12" t="s">
        <v>20</v>
      </c>
      <c r="J153" s="12" t="s">
        <v>20</v>
      </c>
      <c r="K153" s="12" t="s">
        <v>20</v>
      </c>
      <c r="L153" s="12" t="s">
        <v>20</v>
      </c>
      <c r="M153" s="12">
        <f t="shared" si="56"/>
        <v>3.39</v>
      </c>
      <c r="N153" s="13">
        <f t="shared" si="57"/>
        <v>3.39</v>
      </c>
      <c r="O153" s="13">
        <f t="shared" si="58"/>
        <v>0</v>
      </c>
      <c r="P153" s="13">
        <f t="shared" si="59"/>
        <v>0</v>
      </c>
    </row>
    <row r="154" spans="1:16" ht="13.5" customHeight="1" x14ac:dyDescent="0.25">
      <c r="A154" s="11" t="s">
        <v>119</v>
      </c>
      <c r="B154" s="12">
        <v>3.58</v>
      </c>
      <c r="C154" s="12" t="s">
        <v>20</v>
      </c>
      <c r="D154" s="12" t="s">
        <v>20</v>
      </c>
      <c r="E154" s="12">
        <v>3.59</v>
      </c>
      <c r="F154" s="12">
        <v>3.15</v>
      </c>
      <c r="G154" s="12">
        <v>3.88</v>
      </c>
      <c r="H154" s="12">
        <v>3.49</v>
      </c>
      <c r="I154" s="12" t="s">
        <v>20</v>
      </c>
      <c r="J154" s="12">
        <v>3.99</v>
      </c>
      <c r="K154" s="12" t="s">
        <v>20</v>
      </c>
      <c r="L154" s="12">
        <v>3.35</v>
      </c>
      <c r="M154" s="12">
        <f t="shared" si="56"/>
        <v>3.15</v>
      </c>
      <c r="N154" s="13">
        <f t="shared" si="57"/>
        <v>3.99</v>
      </c>
      <c r="O154" s="13">
        <f t="shared" si="58"/>
        <v>26.666666666666679</v>
      </c>
      <c r="P154" s="13">
        <f t="shared" si="59"/>
        <v>0.8400000000000003</v>
      </c>
    </row>
    <row r="155" spans="1:16" ht="13.5" customHeight="1" x14ac:dyDescent="0.25">
      <c r="A155" s="19" t="s">
        <v>120</v>
      </c>
      <c r="B155" s="12" t="s">
        <v>20</v>
      </c>
      <c r="C155" s="12">
        <v>3.99</v>
      </c>
      <c r="D155" s="12">
        <v>3.89</v>
      </c>
      <c r="E155" s="12" t="s">
        <v>20</v>
      </c>
      <c r="F155" s="12" t="s">
        <v>20</v>
      </c>
      <c r="G155" s="12" t="s">
        <v>20</v>
      </c>
      <c r="H155" s="12" t="s">
        <v>20</v>
      </c>
      <c r="I155" s="12" t="s">
        <v>20</v>
      </c>
      <c r="J155" s="12" t="s">
        <v>20</v>
      </c>
      <c r="K155" s="12" t="s">
        <v>20</v>
      </c>
      <c r="L155" s="12" t="s">
        <v>20</v>
      </c>
      <c r="M155" s="12">
        <f t="shared" si="56"/>
        <v>3.89</v>
      </c>
      <c r="N155" s="13">
        <f t="shared" si="57"/>
        <v>3.99</v>
      </c>
      <c r="O155" s="13">
        <f t="shared" si="58"/>
        <v>2.5706940874036013</v>
      </c>
      <c r="P155" s="13">
        <f t="shared" si="59"/>
        <v>0.10000000000000009</v>
      </c>
    </row>
    <row r="156" spans="1:16" ht="13.5" customHeight="1" x14ac:dyDescent="0.25">
      <c r="A156" s="19" t="s">
        <v>121</v>
      </c>
      <c r="B156" s="12" t="s">
        <v>20</v>
      </c>
      <c r="C156" s="12" t="s">
        <v>20</v>
      </c>
      <c r="D156" s="12" t="s">
        <v>20</v>
      </c>
      <c r="E156" s="12" t="s">
        <v>20</v>
      </c>
      <c r="F156" s="12" t="s">
        <v>20</v>
      </c>
      <c r="G156" s="12" t="s">
        <v>20</v>
      </c>
      <c r="H156" s="12">
        <v>3.69</v>
      </c>
      <c r="I156" s="12" t="s">
        <v>20</v>
      </c>
      <c r="J156" s="12">
        <v>3.99</v>
      </c>
      <c r="K156" s="12">
        <v>3.39</v>
      </c>
      <c r="L156" s="12" t="s">
        <v>20</v>
      </c>
      <c r="M156" s="12">
        <f t="shared" si="56"/>
        <v>3.39</v>
      </c>
      <c r="N156" s="13">
        <f t="shared" si="57"/>
        <v>3.99</v>
      </c>
      <c r="O156" s="13">
        <f t="shared" si="58"/>
        <v>17.69911504424779</v>
      </c>
      <c r="P156" s="13">
        <f t="shared" si="59"/>
        <v>0.60000000000000009</v>
      </c>
    </row>
    <row r="157" spans="1:16" ht="12.75" customHeight="1" x14ac:dyDescent="0.25">
      <c r="A157" s="16" t="s">
        <v>122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8"/>
    </row>
    <row r="158" spans="1:16" ht="13.5" customHeight="1" x14ac:dyDescent="0.25">
      <c r="A158" s="22" t="s">
        <v>123</v>
      </c>
      <c r="B158" s="12">
        <v>5.28</v>
      </c>
      <c r="C158" s="12">
        <v>5.65</v>
      </c>
      <c r="D158" s="12">
        <v>5.15</v>
      </c>
      <c r="E158" s="12">
        <v>5.79</v>
      </c>
      <c r="F158" s="12" t="s">
        <v>20</v>
      </c>
      <c r="G158" s="12" t="s">
        <v>20</v>
      </c>
      <c r="H158" s="12">
        <v>4.99</v>
      </c>
      <c r="I158" s="12">
        <v>4.99</v>
      </c>
      <c r="J158" s="12">
        <v>5.6</v>
      </c>
      <c r="K158" s="12" t="s">
        <v>20</v>
      </c>
      <c r="L158" s="12" t="s">
        <v>20</v>
      </c>
      <c r="M158" s="12">
        <f t="shared" ref="M158:M170" si="64">MIN(B158:L158)</f>
        <v>4.99</v>
      </c>
      <c r="N158" s="13">
        <f t="shared" ref="N158:N170" si="65">MAX(B158:L158)</f>
        <v>5.79</v>
      </c>
      <c r="O158" s="13">
        <f t="shared" ref="O158:O170" si="66">(N158-M158)/M158*100</f>
        <v>16.032064128256511</v>
      </c>
      <c r="P158" s="13">
        <f t="shared" ref="P158:P170" si="67">N158-M158</f>
        <v>0.79999999999999982</v>
      </c>
    </row>
    <row r="159" spans="1:16" ht="13.5" customHeight="1" x14ac:dyDescent="0.25">
      <c r="A159" s="22" t="s">
        <v>124</v>
      </c>
      <c r="B159" s="12" t="s">
        <v>20</v>
      </c>
      <c r="C159" s="12" t="s">
        <v>20</v>
      </c>
      <c r="D159" s="12" t="s">
        <v>20</v>
      </c>
      <c r="E159" s="12" t="s">
        <v>20</v>
      </c>
      <c r="F159" s="12" t="s">
        <v>20</v>
      </c>
      <c r="G159" s="12" t="s">
        <v>20</v>
      </c>
      <c r="H159" s="12" t="s">
        <v>20</v>
      </c>
      <c r="I159" s="12" t="s">
        <v>20</v>
      </c>
      <c r="J159" s="12" t="s">
        <v>20</v>
      </c>
      <c r="K159" s="12">
        <v>4.29</v>
      </c>
      <c r="L159" s="12">
        <v>4.09</v>
      </c>
      <c r="M159" s="12">
        <f t="shared" si="64"/>
        <v>4.09</v>
      </c>
      <c r="N159" s="13">
        <f t="shared" si="65"/>
        <v>4.29</v>
      </c>
      <c r="O159" s="13">
        <f t="shared" si="66"/>
        <v>4.8899755501222542</v>
      </c>
      <c r="P159" s="13">
        <f t="shared" si="67"/>
        <v>0.20000000000000018</v>
      </c>
    </row>
    <row r="160" spans="1:16" ht="13.5" customHeight="1" x14ac:dyDescent="0.25">
      <c r="A160" s="22" t="s">
        <v>125</v>
      </c>
      <c r="B160" s="12" t="s">
        <v>20</v>
      </c>
      <c r="C160" s="12" t="s">
        <v>20</v>
      </c>
      <c r="D160" s="12" t="s">
        <v>20</v>
      </c>
      <c r="E160" s="12" t="s">
        <v>20</v>
      </c>
      <c r="F160" s="12" t="s">
        <v>20</v>
      </c>
      <c r="G160" s="12" t="s">
        <v>20</v>
      </c>
      <c r="H160" s="12" t="s">
        <v>20</v>
      </c>
      <c r="I160" s="12" t="s">
        <v>20</v>
      </c>
      <c r="J160" s="12">
        <v>4.99</v>
      </c>
      <c r="K160" s="12" t="s">
        <v>20</v>
      </c>
      <c r="L160" s="12" t="s">
        <v>20</v>
      </c>
      <c r="M160" s="12">
        <f t="shared" si="64"/>
        <v>4.99</v>
      </c>
      <c r="N160" s="13">
        <f t="shared" si="65"/>
        <v>4.99</v>
      </c>
      <c r="O160" s="13">
        <f t="shared" si="66"/>
        <v>0</v>
      </c>
      <c r="P160" s="13">
        <f t="shared" si="67"/>
        <v>0</v>
      </c>
    </row>
    <row r="161" spans="1:16" ht="13.5" customHeight="1" x14ac:dyDescent="0.25">
      <c r="A161" s="23" t="s">
        <v>126</v>
      </c>
      <c r="B161" s="12">
        <v>4.9800000000000004</v>
      </c>
      <c r="C161" s="12" t="s">
        <v>20</v>
      </c>
      <c r="D161" s="12">
        <v>4.6900000000000004</v>
      </c>
      <c r="E161" s="12">
        <v>7.19</v>
      </c>
      <c r="F161" s="12" t="s">
        <v>20</v>
      </c>
      <c r="G161" s="12" t="s">
        <v>20</v>
      </c>
      <c r="H161" s="12" t="s">
        <v>20</v>
      </c>
      <c r="I161" s="12" t="s">
        <v>20</v>
      </c>
      <c r="J161" s="12" t="s">
        <v>20</v>
      </c>
      <c r="K161" s="12" t="s">
        <v>20</v>
      </c>
      <c r="L161" s="12" t="s">
        <v>20</v>
      </c>
      <c r="M161" s="12">
        <f t="shared" si="64"/>
        <v>4.6900000000000004</v>
      </c>
      <c r="N161" s="13">
        <f t="shared" si="65"/>
        <v>7.19</v>
      </c>
      <c r="O161" s="13">
        <f t="shared" si="66"/>
        <v>53.304904051172706</v>
      </c>
      <c r="P161" s="13">
        <f t="shared" si="67"/>
        <v>2.5</v>
      </c>
    </row>
    <row r="162" spans="1:16" ht="13.5" customHeight="1" x14ac:dyDescent="0.25">
      <c r="A162" s="19" t="s">
        <v>127</v>
      </c>
      <c r="B162" s="12" t="s">
        <v>20</v>
      </c>
      <c r="C162" s="12" t="s">
        <v>20</v>
      </c>
      <c r="D162" s="12" t="s">
        <v>20</v>
      </c>
      <c r="E162" s="12">
        <v>5.29</v>
      </c>
      <c r="F162" s="12" t="s">
        <v>20</v>
      </c>
      <c r="G162" s="12" t="s">
        <v>20</v>
      </c>
      <c r="H162" s="12" t="s">
        <v>20</v>
      </c>
      <c r="I162" s="12" t="s">
        <v>20</v>
      </c>
      <c r="J162" s="12">
        <v>5.0999999999999996</v>
      </c>
      <c r="K162" s="12">
        <v>4.49</v>
      </c>
      <c r="L162" s="12">
        <v>4.45</v>
      </c>
      <c r="M162" s="12">
        <f t="shared" si="64"/>
        <v>4.45</v>
      </c>
      <c r="N162" s="13">
        <f t="shared" si="65"/>
        <v>5.29</v>
      </c>
      <c r="O162" s="13">
        <f t="shared" si="66"/>
        <v>18.876404494382019</v>
      </c>
      <c r="P162" s="13">
        <f t="shared" si="67"/>
        <v>0.83999999999999986</v>
      </c>
    </row>
    <row r="163" spans="1:16" ht="13.5" customHeight="1" x14ac:dyDescent="0.25">
      <c r="A163" s="11" t="s">
        <v>128</v>
      </c>
      <c r="B163" s="12">
        <v>5.58</v>
      </c>
      <c r="C163" s="12">
        <v>5.09</v>
      </c>
      <c r="D163" s="12">
        <v>5.12</v>
      </c>
      <c r="E163" s="12">
        <v>5.59</v>
      </c>
      <c r="F163" s="12" t="s">
        <v>20</v>
      </c>
      <c r="G163" s="12" t="s">
        <v>20</v>
      </c>
      <c r="H163" s="12" t="s">
        <v>20</v>
      </c>
      <c r="I163" s="12" t="s">
        <v>20</v>
      </c>
      <c r="J163" s="12">
        <v>5.0999999999999996</v>
      </c>
      <c r="K163" s="12">
        <v>4.3899999999999997</v>
      </c>
      <c r="L163" s="12" t="s">
        <v>20</v>
      </c>
      <c r="M163" s="12">
        <f t="shared" si="64"/>
        <v>4.3899999999999997</v>
      </c>
      <c r="N163" s="13">
        <f t="shared" si="65"/>
        <v>5.59</v>
      </c>
      <c r="O163" s="13">
        <f t="shared" si="66"/>
        <v>27.334851936218683</v>
      </c>
      <c r="P163" s="13">
        <f t="shared" si="67"/>
        <v>1.2000000000000002</v>
      </c>
    </row>
    <row r="164" spans="1:16" x14ac:dyDescent="0.25">
      <c r="A164" s="11" t="s">
        <v>129</v>
      </c>
      <c r="B164" s="12">
        <v>5.98</v>
      </c>
      <c r="C164" s="12">
        <v>6.09</v>
      </c>
      <c r="D164" s="12">
        <v>5.98</v>
      </c>
      <c r="E164" s="12">
        <v>5.99</v>
      </c>
      <c r="F164" s="12" t="s">
        <v>20</v>
      </c>
      <c r="G164" s="12" t="s">
        <v>20</v>
      </c>
      <c r="H164" s="12" t="s">
        <v>20</v>
      </c>
      <c r="I164" s="12" t="s">
        <v>20</v>
      </c>
      <c r="J164" s="12">
        <v>6.25</v>
      </c>
      <c r="K164" s="12">
        <v>4.8899999999999997</v>
      </c>
      <c r="L164" s="12">
        <v>4.4000000000000004</v>
      </c>
      <c r="M164" s="12">
        <f t="shared" si="64"/>
        <v>4.4000000000000004</v>
      </c>
      <c r="N164" s="13">
        <f t="shared" si="65"/>
        <v>6.25</v>
      </c>
      <c r="O164" s="13">
        <f t="shared" si="66"/>
        <v>42.045454545454533</v>
      </c>
      <c r="P164" s="13">
        <f t="shared" si="67"/>
        <v>1.8499999999999996</v>
      </c>
    </row>
    <row r="165" spans="1:16" x14ac:dyDescent="0.25">
      <c r="A165" s="19" t="s">
        <v>130</v>
      </c>
      <c r="B165" s="12">
        <v>4.28</v>
      </c>
      <c r="C165" s="12" t="s">
        <v>20</v>
      </c>
      <c r="D165" s="12" t="s">
        <v>20</v>
      </c>
      <c r="E165" s="12" t="s">
        <v>20</v>
      </c>
      <c r="F165" s="12">
        <v>4.59</v>
      </c>
      <c r="G165" s="12" t="s">
        <v>20</v>
      </c>
      <c r="H165" s="12">
        <v>4.6900000000000004</v>
      </c>
      <c r="I165" s="12">
        <v>4.49</v>
      </c>
      <c r="J165" s="12" t="s">
        <v>20</v>
      </c>
      <c r="K165" s="12" t="s">
        <v>20</v>
      </c>
      <c r="L165" s="12" t="s">
        <v>20</v>
      </c>
      <c r="M165" s="12">
        <f t="shared" si="64"/>
        <v>4.28</v>
      </c>
      <c r="N165" s="13">
        <f t="shared" si="65"/>
        <v>4.6900000000000004</v>
      </c>
      <c r="O165" s="13">
        <f t="shared" si="66"/>
        <v>9.5794392523364511</v>
      </c>
      <c r="P165" s="13">
        <f t="shared" si="67"/>
        <v>0.41000000000000014</v>
      </c>
    </row>
    <row r="166" spans="1:16" x14ac:dyDescent="0.25">
      <c r="A166" s="11" t="s">
        <v>131</v>
      </c>
      <c r="B166" s="12" t="s">
        <v>20</v>
      </c>
      <c r="C166" s="12">
        <v>5.89</v>
      </c>
      <c r="D166" s="12">
        <v>5.69</v>
      </c>
      <c r="E166" s="12">
        <v>5.69</v>
      </c>
      <c r="F166" s="12" t="s">
        <v>20</v>
      </c>
      <c r="G166" s="12" t="s">
        <v>20</v>
      </c>
      <c r="H166" s="12">
        <v>5.29</v>
      </c>
      <c r="I166" s="12" t="s">
        <v>20</v>
      </c>
      <c r="J166" s="12" t="s">
        <v>20</v>
      </c>
      <c r="K166" s="12">
        <v>4.79</v>
      </c>
      <c r="L166" s="12">
        <v>4.55</v>
      </c>
      <c r="M166" s="12">
        <f t="shared" si="64"/>
        <v>4.55</v>
      </c>
      <c r="N166" s="13">
        <f t="shared" si="65"/>
        <v>5.89</v>
      </c>
      <c r="O166" s="13">
        <f t="shared" si="66"/>
        <v>29.450549450549445</v>
      </c>
      <c r="P166" s="13">
        <f t="shared" si="67"/>
        <v>1.3399999999999999</v>
      </c>
    </row>
    <row r="167" spans="1:16" x14ac:dyDescent="0.25">
      <c r="A167" s="23" t="s">
        <v>132</v>
      </c>
      <c r="B167" s="12">
        <v>5.28</v>
      </c>
      <c r="C167" s="12" t="s">
        <v>20</v>
      </c>
      <c r="D167" s="12">
        <v>3.79</v>
      </c>
      <c r="E167" s="12" t="s">
        <v>20</v>
      </c>
      <c r="F167" s="12" t="s">
        <v>20</v>
      </c>
      <c r="G167" s="12" t="s">
        <v>20</v>
      </c>
      <c r="H167" s="12" t="s">
        <v>20</v>
      </c>
      <c r="I167" s="12" t="s">
        <v>20</v>
      </c>
      <c r="J167" s="12" t="s">
        <v>20</v>
      </c>
      <c r="K167" s="12" t="s">
        <v>20</v>
      </c>
      <c r="L167" s="12" t="s">
        <v>20</v>
      </c>
      <c r="M167" s="12">
        <f t="shared" si="64"/>
        <v>3.79</v>
      </c>
      <c r="N167" s="13">
        <f t="shared" si="65"/>
        <v>5.28</v>
      </c>
      <c r="O167" s="13">
        <f t="shared" si="66"/>
        <v>39.313984168865439</v>
      </c>
      <c r="P167" s="13">
        <f t="shared" si="67"/>
        <v>1.4900000000000002</v>
      </c>
    </row>
    <row r="168" spans="1:16" x14ac:dyDescent="0.25">
      <c r="A168" s="23" t="s">
        <v>133</v>
      </c>
      <c r="B168" s="12">
        <v>5.68</v>
      </c>
      <c r="C168" s="12" t="s">
        <v>20</v>
      </c>
      <c r="D168" s="12" t="s">
        <v>20</v>
      </c>
      <c r="E168" s="12" t="s">
        <v>20</v>
      </c>
      <c r="F168" s="12" t="s">
        <v>20</v>
      </c>
      <c r="G168" s="12" t="s">
        <v>20</v>
      </c>
      <c r="H168" s="12" t="s">
        <v>20</v>
      </c>
      <c r="I168" s="12" t="s">
        <v>20</v>
      </c>
      <c r="J168" s="12">
        <v>4.45</v>
      </c>
      <c r="K168" s="12" t="s">
        <v>20</v>
      </c>
      <c r="L168" s="12" t="s">
        <v>20</v>
      </c>
      <c r="M168" s="12">
        <f t="shared" si="64"/>
        <v>4.45</v>
      </c>
      <c r="N168" s="13">
        <f t="shared" si="65"/>
        <v>5.68</v>
      </c>
      <c r="O168" s="13">
        <f t="shared" si="66"/>
        <v>27.640449438202236</v>
      </c>
      <c r="P168" s="13">
        <f t="shared" si="67"/>
        <v>1.2299999999999995</v>
      </c>
    </row>
    <row r="169" spans="1:16" x14ac:dyDescent="0.25">
      <c r="A169" s="11" t="s">
        <v>134</v>
      </c>
      <c r="B169" s="12">
        <v>5.88</v>
      </c>
      <c r="C169" s="12">
        <v>6.19</v>
      </c>
      <c r="D169" s="12">
        <v>5.99</v>
      </c>
      <c r="E169" s="12">
        <v>4.99</v>
      </c>
      <c r="F169" s="12">
        <v>4.79</v>
      </c>
      <c r="G169" s="12">
        <v>5.88</v>
      </c>
      <c r="H169" s="12">
        <v>4.99</v>
      </c>
      <c r="I169" s="12">
        <v>4.99</v>
      </c>
      <c r="J169" s="12">
        <v>4.8899999999999997</v>
      </c>
      <c r="K169" s="12">
        <v>4.79</v>
      </c>
      <c r="L169" s="12">
        <v>4.8899999999999997</v>
      </c>
      <c r="M169" s="12">
        <f t="shared" si="64"/>
        <v>4.79</v>
      </c>
      <c r="N169" s="13">
        <f t="shared" si="65"/>
        <v>6.19</v>
      </c>
      <c r="O169" s="13">
        <f t="shared" si="66"/>
        <v>29.227557411273491</v>
      </c>
      <c r="P169" s="13">
        <f t="shared" si="67"/>
        <v>1.4000000000000004</v>
      </c>
    </row>
    <row r="170" spans="1:16" x14ac:dyDescent="0.25">
      <c r="A170" s="11" t="s">
        <v>135</v>
      </c>
      <c r="B170" s="12">
        <v>4.9800000000000004</v>
      </c>
      <c r="C170" s="12">
        <v>5.49</v>
      </c>
      <c r="D170" s="12">
        <v>5.09</v>
      </c>
      <c r="E170" s="12">
        <v>4.99</v>
      </c>
      <c r="F170" s="12">
        <v>4.9800000000000004</v>
      </c>
      <c r="G170" s="12">
        <v>4.9800000000000004</v>
      </c>
      <c r="H170" s="12">
        <v>5.39</v>
      </c>
      <c r="I170" s="12">
        <v>5.29</v>
      </c>
      <c r="J170" s="12">
        <v>5.49</v>
      </c>
      <c r="K170" s="12">
        <v>5.09</v>
      </c>
      <c r="L170" s="12">
        <v>4.99</v>
      </c>
      <c r="M170" s="12">
        <f t="shared" si="64"/>
        <v>4.9800000000000004</v>
      </c>
      <c r="N170" s="13">
        <f t="shared" si="65"/>
        <v>5.49</v>
      </c>
      <c r="O170" s="13">
        <f t="shared" si="66"/>
        <v>10.240963855421683</v>
      </c>
      <c r="P170" s="13">
        <f t="shared" si="67"/>
        <v>0.50999999999999979</v>
      </c>
    </row>
    <row r="171" spans="1:16" x14ac:dyDescent="0.25">
      <c r="A171" s="16" t="s">
        <v>136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7"/>
      <c r="N171" s="17"/>
      <c r="O171" s="17"/>
      <c r="P171" s="18"/>
    </row>
    <row r="172" spans="1:16" x14ac:dyDescent="0.25">
      <c r="A172" s="15" t="s">
        <v>137</v>
      </c>
      <c r="B172" s="12">
        <v>5.88</v>
      </c>
      <c r="C172" s="12">
        <v>5.98</v>
      </c>
      <c r="D172" s="12">
        <v>6.39</v>
      </c>
      <c r="E172" s="12" t="s">
        <v>20</v>
      </c>
      <c r="F172" s="12">
        <v>6.59</v>
      </c>
      <c r="G172" s="12" t="s">
        <v>20</v>
      </c>
      <c r="H172" s="12" t="s">
        <v>20</v>
      </c>
      <c r="I172" s="12">
        <v>4.29</v>
      </c>
      <c r="J172" s="12">
        <v>5.99</v>
      </c>
      <c r="K172" s="12">
        <v>4.49</v>
      </c>
      <c r="L172" s="12">
        <v>3.99</v>
      </c>
      <c r="M172" s="12">
        <f>MIN(B172:L172)</f>
        <v>3.99</v>
      </c>
      <c r="N172" s="13">
        <f>MAX(B172:L172)</f>
        <v>6.59</v>
      </c>
      <c r="O172" s="13">
        <f>(N172-M172)/M172*100</f>
        <v>65.162907268170414</v>
      </c>
      <c r="P172" s="13">
        <f>N172-M172</f>
        <v>2.5999999999999996</v>
      </c>
    </row>
    <row r="173" spans="1:16" ht="13.5" customHeight="1" x14ac:dyDescent="0.25">
      <c r="A173" s="11" t="s">
        <v>138</v>
      </c>
      <c r="B173" s="12">
        <v>4.4800000000000004</v>
      </c>
      <c r="C173" s="12">
        <v>3.78</v>
      </c>
      <c r="D173" s="12">
        <v>4.99</v>
      </c>
      <c r="E173" s="12">
        <v>3.69</v>
      </c>
      <c r="F173" s="12">
        <v>4.3899999999999997</v>
      </c>
      <c r="G173" s="12">
        <v>2.48</v>
      </c>
      <c r="H173" s="12">
        <v>3.99</v>
      </c>
      <c r="I173" s="12">
        <v>3.45</v>
      </c>
      <c r="J173" s="12">
        <v>3.49</v>
      </c>
      <c r="K173" s="12">
        <v>3.29</v>
      </c>
      <c r="L173" s="12">
        <v>3.39</v>
      </c>
      <c r="M173" s="12">
        <f>MIN(B173:L173)</f>
        <v>2.48</v>
      </c>
      <c r="N173" s="13">
        <f>MAX(B173:L173)</f>
        <v>4.99</v>
      </c>
      <c r="O173" s="13">
        <f>(N173-M173)/M173*100</f>
        <v>101.20967741935485</v>
      </c>
      <c r="P173" s="14">
        <f>N173-M173</f>
        <v>2.5100000000000002</v>
      </c>
    </row>
    <row r="174" spans="1:16" ht="13.5" customHeight="1" x14ac:dyDescent="0.25">
      <c r="A174" s="11" t="s">
        <v>139</v>
      </c>
      <c r="B174" s="12">
        <v>3.88</v>
      </c>
      <c r="C174" s="12">
        <v>5.49</v>
      </c>
      <c r="D174" s="12">
        <v>3.59</v>
      </c>
      <c r="E174" s="12" t="s">
        <v>20</v>
      </c>
      <c r="F174" s="12">
        <v>4.49</v>
      </c>
      <c r="G174" s="12" t="s">
        <v>20</v>
      </c>
      <c r="H174" s="12">
        <v>3.49</v>
      </c>
      <c r="I174" s="12">
        <v>3.45</v>
      </c>
      <c r="J174" s="12">
        <v>3.79</v>
      </c>
      <c r="K174" s="12">
        <v>3.99</v>
      </c>
      <c r="L174" s="12">
        <v>3.99</v>
      </c>
      <c r="M174" s="12">
        <f>MIN(B174:L174)</f>
        <v>3.45</v>
      </c>
      <c r="N174" s="13">
        <f>MAX(B174:L174)</f>
        <v>5.49</v>
      </c>
      <c r="O174" s="13">
        <f>(N174-M174)/M174*100</f>
        <v>59.130434782608695</v>
      </c>
      <c r="P174" s="14">
        <f>N174-M174</f>
        <v>2.04</v>
      </c>
    </row>
    <row r="175" spans="1:16" ht="12.75" customHeight="1" x14ac:dyDescent="0.25">
      <c r="A175" s="16" t="s">
        <v>140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7"/>
      <c r="N175" s="17"/>
      <c r="O175" s="17"/>
      <c r="P175" s="18"/>
    </row>
    <row r="176" spans="1:16" ht="13.5" customHeight="1" x14ac:dyDescent="0.25">
      <c r="A176" s="12"/>
      <c r="B176" s="12">
        <v>2.48</v>
      </c>
      <c r="C176" s="12">
        <v>2.98</v>
      </c>
      <c r="D176" s="12">
        <v>2.4900000000000002</v>
      </c>
      <c r="E176" s="12">
        <v>1.99</v>
      </c>
      <c r="F176" s="12">
        <v>1.79</v>
      </c>
      <c r="G176" s="12" t="s">
        <v>20</v>
      </c>
      <c r="H176" s="12">
        <v>1.99</v>
      </c>
      <c r="I176" s="12">
        <v>1.75</v>
      </c>
      <c r="J176" s="12">
        <v>2.29</v>
      </c>
      <c r="K176" s="12">
        <v>1.29</v>
      </c>
      <c r="L176" s="12">
        <v>1.89</v>
      </c>
      <c r="M176" s="12">
        <f>MIN(B176:L176)</f>
        <v>1.29</v>
      </c>
      <c r="N176" s="13">
        <f>MAX(B176:L176)</f>
        <v>2.98</v>
      </c>
      <c r="O176" s="13">
        <f>(N176-M176)/M176*100</f>
        <v>131.00775193798449</v>
      </c>
      <c r="P176" s="13">
        <f>N176-M176</f>
        <v>1.69</v>
      </c>
    </row>
    <row r="177" spans="1:16" ht="12.75" customHeight="1" x14ac:dyDescent="0.25">
      <c r="A177" s="16" t="s">
        <v>141</v>
      </c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7"/>
      <c r="N177" s="17"/>
      <c r="O177" s="17"/>
      <c r="P177" s="18"/>
    </row>
    <row r="178" spans="1:16" ht="13.5" customHeight="1" x14ac:dyDescent="0.25">
      <c r="A178" s="12"/>
      <c r="B178" s="12">
        <v>6.98</v>
      </c>
      <c r="C178" s="12">
        <v>5.98</v>
      </c>
      <c r="D178" s="12">
        <v>4.79</v>
      </c>
      <c r="E178" s="12">
        <v>3.89</v>
      </c>
      <c r="F178" s="12" t="s">
        <v>20</v>
      </c>
      <c r="G178" s="12">
        <v>5.48</v>
      </c>
      <c r="H178" s="12">
        <v>4.49</v>
      </c>
      <c r="I178" s="12">
        <v>4.6900000000000004</v>
      </c>
      <c r="J178" s="12">
        <v>4.99</v>
      </c>
      <c r="K178" s="12">
        <v>2.99</v>
      </c>
      <c r="L178" s="12">
        <v>4.79</v>
      </c>
      <c r="M178" s="12">
        <f>MIN(B178:L178)</f>
        <v>2.99</v>
      </c>
      <c r="N178" s="13">
        <f>MAX(B178:L178)</f>
        <v>6.98</v>
      </c>
      <c r="O178" s="13">
        <f>(N178-M178)/M178*100</f>
        <v>133.44481605351172</v>
      </c>
      <c r="P178" s="13">
        <f>N178-M178</f>
        <v>3.99</v>
      </c>
    </row>
    <row r="179" spans="1:16" ht="12.75" customHeight="1" x14ac:dyDescent="0.25">
      <c r="A179" s="16" t="s">
        <v>142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7"/>
      <c r="N179" s="17"/>
      <c r="O179" s="17"/>
      <c r="P179" s="18"/>
    </row>
    <row r="180" spans="1:16" ht="13.5" customHeight="1" x14ac:dyDescent="0.25">
      <c r="A180" s="12"/>
      <c r="B180" s="12">
        <v>3.58</v>
      </c>
      <c r="C180" s="12">
        <v>3.99</v>
      </c>
      <c r="D180" s="12">
        <v>3.99</v>
      </c>
      <c r="E180" s="12">
        <v>3.99</v>
      </c>
      <c r="F180" s="12">
        <v>4.3899999999999997</v>
      </c>
      <c r="G180" s="12">
        <v>2.68</v>
      </c>
      <c r="H180" s="12">
        <v>2.99</v>
      </c>
      <c r="I180" s="12">
        <v>2.69</v>
      </c>
      <c r="J180" s="12">
        <v>3.69</v>
      </c>
      <c r="K180" s="12">
        <v>1.99</v>
      </c>
      <c r="L180" s="12">
        <v>2.59</v>
      </c>
      <c r="M180" s="12">
        <f>MIN(B180:L180)</f>
        <v>1.99</v>
      </c>
      <c r="N180" s="13">
        <f>MAX(B180:L180)</f>
        <v>4.3899999999999997</v>
      </c>
      <c r="O180" s="13">
        <f>(N180-M180)/M180*100</f>
        <v>120.60301507537685</v>
      </c>
      <c r="P180" s="13">
        <f>N180-M180</f>
        <v>2.3999999999999995</v>
      </c>
    </row>
    <row r="181" spans="1:16" ht="12.75" customHeight="1" x14ac:dyDescent="0.25">
      <c r="A181" s="16" t="s">
        <v>143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7"/>
      <c r="N181" s="17"/>
      <c r="O181" s="17"/>
      <c r="P181" s="18"/>
    </row>
    <row r="182" spans="1:16" ht="13.5" customHeight="1" x14ac:dyDescent="0.25">
      <c r="A182" s="12"/>
      <c r="B182" s="12">
        <v>4.5199999999999996</v>
      </c>
      <c r="C182" s="12">
        <v>3.98</v>
      </c>
      <c r="D182" s="12">
        <v>3.99</v>
      </c>
      <c r="E182" s="12">
        <v>2.98</v>
      </c>
      <c r="F182" s="12">
        <v>2.99</v>
      </c>
      <c r="G182" s="12">
        <v>2.98</v>
      </c>
      <c r="H182" s="12">
        <v>2.99</v>
      </c>
      <c r="I182" s="12">
        <v>2.79</v>
      </c>
      <c r="J182" s="12">
        <v>2.99</v>
      </c>
      <c r="K182" s="12">
        <v>1.69</v>
      </c>
      <c r="L182" s="12">
        <v>2.39</v>
      </c>
      <c r="M182" s="12">
        <f>MIN(B182:L182)</f>
        <v>1.69</v>
      </c>
      <c r="N182" s="13">
        <f>MAX(B182:L182)</f>
        <v>4.5199999999999996</v>
      </c>
      <c r="O182" s="13">
        <f>(N182-M182)/M182*100</f>
        <v>167.45562130177512</v>
      </c>
      <c r="P182" s="13">
        <f>N182-M182</f>
        <v>2.8299999999999996</v>
      </c>
    </row>
    <row r="183" spans="1:16" ht="12.75" customHeight="1" x14ac:dyDescent="0.25">
      <c r="A183" s="16" t="s">
        <v>144</v>
      </c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7"/>
      <c r="N183" s="17"/>
      <c r="O183" s="17"/>
      <c r="P183" s="18"/>
    </row>
    <row r="184" spans="1:16" ht="13.5" customHeight="1" x14ac:dyDescent="0.25">
      <c r="A184" s="12"/>
      <c r="B184" s="12">
        <v>3.92</v>
      </c>
      <c r="C184" s="12">
        <v>4.99</v>
      </c>
      <c r="D184" s="12">
        <v>3.29</v>
      </c>
      <c r="E184" s="12">
        <v>4.49</v>
      </c>
      <c r="F184" s="12">
        <v>2.99</v>
      </c>
      <c r="G184" s="12">
        <v>2.88</v>
      </c>
      <c r="H184" s="12">
        <v>3.99</v>
      </c>
      <c r="I184" s="12">
        <v>2.69</v>
      </c>
      <c r="J184" s="12">
        <v>3.79</v>
      </c>
      <c r="K184" s="12">
        <v>2.69</v>
      </c>
      <c r="L184" s="12">
        <v>3</v>
      </c>
      <c r="M184" s="12">
        <f>MIN(B184:L184)</f>
        <v>2.69</v>
      </c>
      <c r="N184" s="13">
        <f>MAX(B184:L184)</f>
        <v>4.99</v>
      </c>
      <c r="O184" s="13">
        <f>(N184-M184)/M184*100</f>
        <v>85.501858736059489</v>
      </c>
      <c r="P184" s="13">
        <f>N184-M184</f>
        <v>2.3000000000000003</v>
      </c>
    </row>
    <row r="185" spans="1:16" ht="12.75" customHeight="1" x14ac:dyDescent="0.25">
      <c r="A185" s="16" t="s">
        <v>145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7"/>
      <c r="N185" s="17"/>
      <c r="O185" s="17"/>
      <c r="P185" s="18"/>
    </row>
    <row r="186" spans="1:16" ht="13.5" customHeight="1" x14ac:dyDescent="0.25">
      <c r="A186" s="12"/>
      <c r="B186" s="12" t="s">
        <v>20</v>
      </c>
      <c r="C186" s="12">
        <v>2.98</v>
      </c>
      <c r="D186" s="12">
        <v>2.4700000000000002</v>
      </c>
      <c r="E186" s="12">
        <v>1.99</v>
      </c>
      <c r="F186" s="12">
        <v>1.99</v>
      </c>
      <c r="G186" s="12">
        <v>2.98</v>
      </c>
      <c r="H186" s="12">
        <v>2.99</v>
      </c>
      <c r="I186" s="12">
        <v>2.35</v>
      </c>
      <c r="J186" s="12">
        <v>3.49</v>
      </c>
      <c r="K186" s="12">
        <v>1.69</v>
      </c>
      <c r="L186" s="12">
        <v>2.6</v>
      </c>
      <c r="M186" s="12">
        <f>MIN(B186:L186)</f>
        <v>1.69</v>
      </c>
      <c r="N186" s="13">
        <f>MAX(B186:L186)</f>
        <v>3.49</v>
      </c>
      <c r="O186" s="13">
        <f>(N186-M186)/M186*100</f>
        <v>106.50887573964498</v>
      </c>
      <c r="P186" s="13">
        <f>N186-M186</f>
        <v>1.8000000000000003</v>
      </c>
    </row>
    <row r="187" spans="1:16" ht="15.75" customHeight="1" x14ac:dyDescent="0.25">
      <c r="A187" s="16" t="s">
        <v>146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7"/>
      <c r="N187" s="17"/>
      <c r="O187" s="17"/>
      <c r="P187" s="18"/>
    </row>
    <row r="188" spans="1:16" ht="13.5" customHeight="1" x14ac:dyDescent="0.25">
      <c r="A188" s="12"/>
      <c r="B188" s="12">
        <v>5.36</v>
      </c>
      <c r="C188" s="12">
        <v>3.99</v>
      </c>
      <c r="D188" s="12">
        <v>3.85</v>
      </c>
      <c r="E188" s="12">
        <v>5.39</v>
      </c>
      <c r="F188" s="12">
        <v>2.29</v>
      </c>
      <c r="G188" s="12" t="s">
        <v>20</v>
      </c>
      <c r="H188" s="12">
        <v>2.4900000000000002</v>
      </c>
      <c r="I188" s="12">
        <v>1.95</v>
      </c>
      <c r="J188" s="12">
        <v>2.99</v>
      </c>
      <c r="K188" s="12">
        <v>2.89</v>
      </c>
      <c r="L188" s="12">
        <v>2.29</v>
      </c>
      <c r="M188" s="12">
        <f>MIN(B188:L188)</f>
        <v>1.95</v>
      </c>
      <c r="N188" s="13">
        <f>MAX(B188:L188)</f>
        <v>5.39</v>
      </c>
      <c r="O188" s="13">
        <f>(N188-M188)/M188*100</f>
        <v>176.41025641025638</v>
      </c>
      <c r="P188" s="13">
        <f>N188-M188</f>
        <v>3.4399999999999995</v>
      </c>
    </row>
    <row r="189" spans="1:16" ht="12.75" customHeight="1" x14ac:dyDescent="0.25">
      <c r="A189" s="20" t="s">
        <v>147</v>
      </c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17"/>
      <c r="N189" s="17"/>
      <c r="O189" s="17"/>
      <c r="P189" s="18"/>
    </row>
    <row r="190" spans="1:16" ht="13.5" customHeight="1" x14ac:dyDescent="0.25">
      <c r="A190" s="12"/>
      <c r="B190" s="12">
        <v>9.98</v>
      </c>
      <c r="C190" s="12">
        <v>11.9</v>
      </c>
      <c r="D190" s="12">
        <v>10.199999999999999</v>
      </c>
      <c r="E190" s="12">
        <v>8.89</v>
      </c>
      <c r="F190" s="12">
        <v>7.99</v>
      </c>
      <c r="G190" s="12">
        <v>9.2799999999999994</v>
      </c>
      <c r="H190" s="12">
        <v>9.99</v>
      </c>
      <c r="I190" s="12">
        <v>11.99</v>
      </c>
      <c r="J190" s="12">
        <v>7.99</v>
      </c>
      <c r="K190" s="12" t="s">
        <v>20</v>
      </c>
      <c r="L190" s="12" t="s">
        <v>20</v>
      </c>
      <c r="M190" s="12">
        <f>MIN(B190:L190)</f>
        <v>7.99</v>
      </c>
      <c r="N190" s="13">
        <f>MAX(B190:L190)</f>
        <v>11.99</v>
      </c>
      <c r="O190" s="13">
        <f>(N190-M190)/M190*100</f>
        <v>50.062578222778477</v>
      </c>
      <c r="P190" s="13">
        <f>N190-M190</f>
        <v>4</v>
      </c>
    </row>
    <row r="191" spans="1:16" ht="18" customHeight="1" x14ac:dyDescent="0.25">
      <c r="A191" s="24" t="s">
        <v>148</v>
      </c>
      <c r="B191" s="25"/>
      <c r="C191" s="2"/>
      <c r="D191" s="25"/>
      <c r="E191" s="25"/>
      <c r="F191" s="4"/>
      <c r="G191" s="4"/>
      <c r="H191" s="4"/>
      <c r="I191" s="4"/>
      <c r="J191" s="4"/>
      <c r="K191" s="4"/>
      <c r="L191" s="4"/>
      <c r="M191" s="4"/>
      <c r="N191" s="4"/>
      <c r="O191" s="6"/>
      <c r="P191" s="6"/>
    </row>
    <row r="192" spans="1:16" ht="18" customHeight="1" x14ac:dyDescent="0.25">
      <c r="A192" s="24"/>
      <c r="B192" s="25"/>
      <c r="C192" s="2"/>
      <c r="D192" s="25"/>
      <c r="E192" s="25"/>
      <c r="F192" s="4"/>
      <c r="G192" s="4"/>
      <c r="H192" s="4"/>
      <c r="I192" s="4"/>
      <c r="J192" s="4"/>
      <c r="K192" s="4"/>
      <c r="L192" s="4"/>
      <c r="M192" s="4"/>
      <c r="N192" s="4"/>
      <c r="O192" s="6"/>
      <c r="P192" s="6"/>
    </row>
    <row r="193" spans="1:16" ht="18" customHeight="1" x14ac:dyDescent="0.25">
      <c r="A193" s="24"/>
      <c r="B193" s="25"/>
      <c r="C193" s="2"/>
      <c r="D193" s="25"/>
      <c r="E193" s="25"/>
      <c r="F193" s="4"/>
      <c r="G193" s="4"/>
      <c r="H193" s="4"/>
      <c r="I193" s="4"/>
      <c r="J193" s="4"/>
      <c r="K193" s="4"/>
      <c r="L193" s="4"/>
      <c r="M193" s="4"/>
      <c r="N193" s="4"/>
      <c r="O193" s="6"/>
      <c r="P193" s="6"/>
    </row>
    <row r="194" spans="1:16" ht="18" customHeight="1" x14ac:dyDescent="0.25">
      <c r="A194" s="24"/>
      <c r="B194" s="25"/>
      <c r="C194" s="2"/>
      <c r="D194" s="25"/>
      <c r="E194" s="25"/>
      <c r="F194" s="4"/>
      <c r="G194" s="4"/>
      <c r="H194" s="4"/>
      <c r="I194" s="4"/>
      <c r="J194" s="4"/>
      <c r="K194" s="4"/>
      <c r="L194" s="4"/>
      <c r="M194" s="4"/>
      <c r="N194" s="4"/>
      <c r="O194" s="6"/>
      <c r="P194" s="6"/>
    </row>
    <row r="195" spans="1:16" ht="18" customHeight="1" x14ac:dyDescent="0.25">
      <c r="A195" s="24"/>
      <c r="B195" s="25"/>
      <c r="C195" s="2"/>
      <c r="D195" s="25"/>
      <c r="E195" s="25"/>
      <c r="F195" s="4"/>
      <c r="G195" s="4"/>
      <c r="H195" s="4"/>
      <c r="I195" s="4"/>
      <c r="J195" s="4"/>
      <c r="K195" s="4"/>
      <c r="L195" s="4"/>
      <c r="M195" s="4"/>
      <c r="N195" s="4"/>
      <c r="O195" s="6"/>
      <c r="P195" s="6"/>
    </row>
    <row r="196" spans="1:16" ht="18" customHeight="1" x14ac:dyDescent="0.25">
      <c r="A196" s="3"/>
      <c r="B196" s="25"/>
      <c r="C196" s="2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6"/>
      <c r="P196" s="6"/>
    </row>
    <row r="197" spans="1:16" ht="18" customHeight="1" x14ac:dyDescent="0.25">
      <c r="A197" s="3"/>
      <c r="B197" s="25"/>
      <c r="C197" s="2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6"/>
      <c r="P197" s="6"/>
    </row>
    <row r="198" spans="1:16" ht="18" customHeight="1" x14ac:dyDescent="0.25">
      <c r="A198" s="3"/>
      <c r="B198" s="25"/>
      <c r="C198" s="2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6"/>
      <c r="P198" s="6"/>
    </row>
    <row r="199" spans="1:16" ht="18" customHeight="1" x14ac:dyDescent="0.25">
      <c r="A199" s="3"/>
      <c r="B199" s="25"/>
      <c r="C199" s="2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6"/>
      <c r="P199" s="6"/>
    </row>
    <row r="200" spans="1:16" ht="18" customHeight="1" x14ac:dyDescent="0.25">
      <c r="A200" s="3"/>
      <c r="B200" s="25"/>
      <c r="C200" s="2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6"/>
      <c r="P200" s="6"/>
    </row>
    <row r="201" spans="1:16" ht="18" customHeight="1" x14ac:dyDescent="0.25">
      <c r="A201" s="3"/>
      <c r="B201" s="25"/>
      <c r="C201" s="2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6"/>
      <c r="P201" s="6"/>
    </row>
    <row r="202" spans="1:16" ht="15" customHeight="1" x14ac:dyDescent="0.25">
      <c r="A202" s="58" t="s">
        <v>149</v>
      </c>
      <c r="B202" s="58"/>
      <c r="C202" s="59" t="s">
        <v>150</v>
      </c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6"/>
    </row>
    <row r="203" spans="1:16" ht="38.25" customHeight="1" x14ac:dyDescent="0.25">
      <c r="A203" s="58"/>
      <c r="B203" s="58"/>
      <c r="C203" s="7" t="s">
        <v>8</v>
      </c>
      <c r="D203" s="7" t="s">
        <v>9</v>
      </c>
      <c r="E203" s="7" t="s">
        <v>10</v>
      </c>
      <c r="F203" s="7" t="s">
        <v>11</v>
      </c>
      <c r="G203" s="7" t="s">
        <v>12</v>
      </c>
      <c r="H203" s="7" t="s">
        <v>13</v>
      </c>
      <c r="I203" s="7" t="s">
        <v>14</v>
      </c>
      <c r="J203" s="7" t="s">
        <v>15</v>
      </c>
      <c r="K203" s="7" t="s">
        <v>16</v>
      </c>
      <c r="L203" s="7" t="s">
        <v>17</v>
      </c>
      <c r="M203" s="7" t="s">
        <v>18</v>
      </c>
    </row>
    <row r="204" spans="1:16" x14ac:dyDescent="0.25">
      <c r="A204" s="55" t="s">
        <v>151</v>
      </c>
      <c r="B204" s="55"/>
      <c r="C204" s="26">
        <f>MIN(B8:B26)*4.5</f>
        <v>31.410000000000004</v>
      </c>
      <c r="D204" s="26">
        <f>MIN(C8:C26)*4.5</f>
        <v>31.004999999999999</v>
      </c>
      <c r="E204" s="26">
        <f>MIN(D8:D26)*4.5</f>
        <v>28.754999999999999</v>
      </c>
      <c r="F204" s="26">
        <f>MIN(E8:E26)*4.5</f>
        <v>26.055</v>
      </c>
      <c r="G204" s="26">
        <f>MIN(F8:F26)*4.5</f>
        <v>26.910000000000004</v>
      </c>
      <c r="H204" s="26">
        <f>MIN(G8:G26)*4.5</f>
        <v>31.410000000000004</v>
      </c>
      <c r="I204" s="26">
        <f>MIN(H8:H26)*4.5</f>
        <v>35.954999999999998</v>
      </c>
      <c r="J204" s="26">
        <f>MIN(I8:I26)*4.5</f>
        <v>29.925000000000001</v>
      </c>
      <c r="K204" s="26">
        <f>MIN(J8:J26)*4.5</f>
        <v>26.775000000000002</v>
      </c>
      <c r="L204" s="26">
        <f>MIN(K8:K26)*4.5</f>
        <v>25.605</v>
      </c>
      <c r="M204" s="26">
        <f>MIN(L8:L26)*4.5</f>
        <v>25.650000000000002</v>
      </c>
      <c r="N204" s="27"/>
    </row>
    <row r="205" spans="1:16" x14ac:dyDescent="0.25">
      <c r="A205" s="55" t="s">
        <v>152</v>
      </c>
      <c r="B205" s="55"/>
      <c r="C205" s="26">
        <f>MIN(B60:B72)*3.6</f>
        <v>10.584</v>
      </c>
      <c r="D205" s="26">
        <f>MIN(C60:C72)*3.6</f>
        <v>12.420000000000002</v>
      </c>
      <c r="E205" s="26">
        <f>MIN(D60:D72)*3.6</f>
        <v>9.6839999999999993</v>
      </c>
      <c r="F205" s="26">
        <f>MIN(E60:E72)*3.6</f>
        <v>10.764000000000001</v>
      </c>
      <c r="G205" s="26">
        <f>MIN(F60:F72)*3.6</f>
        <v>13.14</v>
      </c>
      <c r="H205" s="26">
        <f>MIN(G60:G72)*3.6</f>
        <v>11.304</v>
      </c>
      <c r="I205" s="26">
        <f>MIN(H60:H72)*3.6</f>
        <v>12.923999999999999</v>
      </c>
      <c r="J205" s="26">
        <f>MIN(I60:I72)*3.6</f>
        <v>10.404</v>
      </c>
      <c r="K205" s="26">
        <f>MIN(J60:J72)*3.6</f>
        <v>10.044</v>
      </c>
      <c r="L205" s="26">
        <f>MIN(K60:K72)*3.6</f>
        <v>9.6839999999999993</v>
      </c>
      <c r="M205" s="26">
        <f>MIN(L60:L72)*3.6</f>
        <v>6.8039999999999994</v>
      </c>
      <c r="N205" s="27"/>
    </row>
    <row r="206" spans="1:16" x14ac:dyDescent="0.25">
      <c r="A206" s="55" t="s">
        <v>153</v>
      </c>
      <c r="B206" s="55"/>
      <c r="C206" s="26">
        <f>MIN(B88:B110)*3</f>
        <v>14.34</v>
      </c>
      <c r="D206" s="26">
        <f>MIN(C88:C110)*3</f>
        <v>20.549999999999997</v>
      </c>
      <c r="E206" s="26">
        <f>MIN(D88:D110)*3</f>
        <v>19.049999999999997</v>
      </c>
      <c r="F206" s="26">
        <f>MIN(E88:E110)*3</f>
        <v>16.47</v>
      </c>
      <c r="G206" s="26">
        <f>MIN(F88:F110)*3</f>
        <v>14.97</v>
      </c>
      <c r="H206" s="26">
        <f>MIN(G88:G110)*3</f>
        <v>14.34</v>
      </c>
      <c r="I206" s="26">
        <f>MIN(H88:H110)*3</f>
        <v>14.97</v>
      </c>
      <c r="J206" s="26">
        <f>MIN(I88:I110)*3</f>
        <v>19.169999999999998</v>
      </c>
      <c r="K206" s="26">
        <f>MIN(J88:J110)*3</f>
        <v>12.870000000000001</v>
      </c>
      <c r="L206" s="26">
        <f>MIN(K88:K110)*3</f>
        <v>9.27</v>
      </c>
      <c r="M206" s="26">
        <f>MIN(L88:L110)*3</f>
        <v>14.700000000000001</v>
      </c>
      <c r="N206" s="27"/>
    </row>
    <row r="207" spans="1:16" x14ac:dyDescent="0.25">
      <c r="A207" s="55" t="s">
        <v>154</v>
      </c>
      <c r="B207" s="55"/>
      <c r="C207" s="26">
        <f>MIN(B135:B141)</f>
        <v>3.88</v>
      </c>
      <c r="D207" s="26">
        <f>MIN(C135:C141)</f>
        <v>4.49</v>
      </c>
      <c r="E207" s="26">
        <f>MIN(D135:D141)</f>
        <v>3.59</v>
      </c>
      <c r="F207" s="26">
        <f>MIN(E135:E141)</f>
        <v>3.99</v>
      </c>
      <c r="G207" s="26">
        <f>MIN(F135:F141)</f>
        <v>3.59</v>
      </c>
      <c r="H207" s="26">
        <f>MIN(G135:G141)</f>
        <v>3.78</v>
      </c>
      <c r="I207" s="26">
        <f>MIN(H135:H141)</f>
        <v>3.99</v>
      </c>
      <c r="J207" s="26">
        <f>MIN(I135:I141)</f>
        <v>3.69</v>
      </c>
      <c r="K207" s="26">
        <f>MIN(J135:J141)</f>
        <v>3.99</v>
      </c>
      <c r="L207" s="26">
        <f>MIN(K135:K141)</f>
        <v>3.12</v>
      </c>
      <c r="M207" s="26">
        <f>MIN(L135:L141)</f>
        <v>3.35</v>
      </c>
      <c r="N207" s="27"/>
    </row>
    <row r="208" spans="1:16" x14ac:dyDescent="0.25">
      <c r="A208" s="56" t="s">
        <v>155</v>
      </c>
      <c r="B208" s="56"/>
      <c r="C208" s="26">
        <f>MIN(B74:B86)*3</f>
        <v>7.4399999999999995</v>
      </c>
      <c r="D208" s="26">
        <f>MIN(C74:C86)*3</f>
        <v>9.27</v>
      </c>
      <c r="E208" s="26">
        <f>MIN(D74:D86)*3</f>
        <v>8.5500000000000007</v>
      </c>
      <c r="F208" s="26">
        <f>MIN(E74:E86)*3</f>
        <v>6.87</v>
      </c>
      <c r="G208" s="26">
        <f>MIN(F74:F86)*3</f>
        <v>6.4499999999999993</v>
      </c>
      <c r="H208" s="26">
        <f>MIN(G74:G86)*3</f>
        <v>7.17</v>
      </c>
      <c r="I208" s="26">
        <f>MIN(H74:H86)*3</f>
        <v>8.9700000000000006</v>
      </c>
      <c r="J208" s="26">
        <f>MIN(I74:I86)*3</f>
        <v>7.4399999999999995</v>
      </c>
      <c r="K208" s="26">
        <f>MIN(J74:J86)*3</f>
        <v>7.17</v>
      </c>
      <c r="L208" s="26">
        <f>MIN(K74:K86)*3</f>
        <v>5.9399999999999995</v>
      </c>
      <c r="M208" s="26">
        <f>MIN(L74:L86)*3</f>
        <v>5.97</v>
      </c>
      <c r="N208" s="27"/>
    </row>
    <row r="209" spans="1:16" x14ac:dyDescent="0.25">
      <c r="A209" s="56" t="s">
        <v>156</v>
      </c>
      <c r="B209" s="56"/>
      <c r="C209" s="26">
        <f>MIN(B122,B112:B120)*4.5</f>
        <v>26.910000000000004</v>
      </c>
      <c r="D209" s="26">
        <f>MIN(C122,C112:C120)*4.5</f>
        <v>40.005000000000003</v>
      </c>
      <c r="E209" s="26">
        <f>MIN(D122,D112:D120)*4.5</f>
        <v>20.160000000000004</v>
      </c>
      <c r="F209" s="26">
        <f>MIN(E122,E112:E120)*4.5</f>
        <v>33.704999999999998</v>
      </c>
      <c r="G209" s="26">
        <f>MIN(F122,F112:F120)*4.5</f>
        <v>40.410000000000004</v>
      </c>
      <c r="H209" s="26">
        <f>MIN(G122,G112:G120)*4.5</f>
        <v>31.410000000000004</v>
      </c>
      <c r="I209" s="26">
        <f>MIN(H122,H112:H120)*4.5</f>
        <v>31.455000000000002</v>
      </c>
      <c r="J209" s="26">
        <f>MIN(I122,I112:I120)*4.5</f>
        <v>26.37</v>
      </c>
      <c r="K209" s="26">
        <f>MIN(J122,J112:J120)*4.5</f>
        <v>28.754999999999999</v>
      </c>
      <c r="L209" s="26">
        <f>MIN(K122,K112:K120)*4.5</f>
        <v>26.955000000000002</v>
      </c>
      <c r="M209" s="26">
        <f>MIN(L122,L112:L120)*4.5</f>
        <v>22.410000000000004</v>
      </c>
      <c r="N209" s="27"/>
    </row>
    <row r="210" spans="1:16" x14ac:dyDescent="0.25">
      <c r="A210" s="56" t="s">
        <v>157</v>
      </c>
      <c r="B210" s="56"/>
      <c r="C210" s="26">
        <f>MIN(B124:B133)*3</f>
        <v>5.22</v>
      </c>
      <c r="D210" s="26">
        <f>MIN(C124:C133)*3</f>
        <v>5.67</v>
      </c>
      <c r="E210" s="26">
        <f>MIN(D124:D133)*3</f>
        <v>5.37</v>
      </c>
      <c r="F210" s="26">
        <f>MIN(E124:E133)*3</f>
        <v>5.37</v>
      </c>
      <c r="G210" s="26">
        <f>MIN(F124:F133)*3</f>
        <v>5.85</v>
      </c>
      <c r="H210" s="26">
        <f>MIN(G124:G133)*3</f>
        <v>4.62</v>
      </c>
      <c r="I210" s="26">
        <f>MIN(H124:H133)*3</f>
        <v>5.97</v>
      </c>
      <c r="J210" s="26">
        <f>MIN(I124:I133)*3</f>
        <v>5.25</v>
      </c>
      <c r="K210" s="26">
        <f>MIN(J124:J133)*3</f>
        <v>5.5500000000000007</v>
      </c>
      <c r="L210" s="26">
        <f>MIN(K124:K133)*3</f>
        <v>4.47</v>
      </c>
      <c r="M210" s="26">
        <f>MIN(L124:L133)*3</f>
        <v>4.47</v>
      </c>
      <c r="N210" s="27"/>
    </row>
    <row r="211" spans="1:16" x14ac:dyDescent="0.25">
      <c r="A211" s="56" t="s">
        <v>158</v>
      </c>
      <c r="B211" s="56"/>
      <c r="C211" s="26">
        <f>MIN(B143:B156)*6</f>
        <v>19.080000000000002</v>
      </c>
      <c r="D211" s="26">
        <f>MIN(C143:C156)*6</f>
        <v>22.740000000000002</v>
      </c>
      <c r="E211" s="26">
        <f>MIN(D143:D156)*6</f>
        <v>14.940000000000001</v>
      </c>
      <c r="F211" s="26">
        <f>MIN(E143:E156)*6</f>
        <v>19.14</v>
      </c>
      <c r="G211" s="26">
        <f>MIN(F143:F156)*6</f>
        <v>16.68</v>
      </c>
      <c r="H211" s="26">
        <f>MIN(G143:G156)*6</f>
        <v>19.080000000000002</v>
      </c>
      <c r="I211" s="26">
        <f>MIN(H143:H156)*6</f>
        <v>20.94</v>
      </c>
      <c r="J211" s="26">
        <f>MIN(I143:I156)*6</f>
        <v>19.740000000000002</v>
      </c>
      <c r="K211" s="26">
        <f>MIN(J143:J156)*6</f>
        <v>20.34</v>
      </c>
      <c r="L211" s="26">
        <f>MIN(K143:K156)*6</f>
        <v>16.740000000000002</v>
      </c>
      <c r="M211" s="26">
        <f>MIN(L143:L156)*6</f>
        <v>17.700000000000003</v>
      </c>
      <c r="N211" s="27"/>
    </row>
    <row r="212" spans="1:16" x14ac:dyDescent="0.25">
      <c r="A212" s="56" t="s">
        <v>159</v>
      </c>
      <c r="B212" s="56"/>
      <c r="C212" s="26">
        <f>MIN(B158:B170)</f>
        <v>4.28</v>
      </c>
      <c r="D212" s="26">
        <f>MIN(C158:C170)</f>
        <v>5.09</v>
      </c>
      <c r="E212" s="26">
        <f>MIN(D158:D170)</f>
        <v>3.79</v>
      </c>
      <c r="F212" s="26">
        <f>MIN(E158:E170)</f>
        <v>4.99</v>
      </c>
      <c r="G212" s="26">
        <f>MIN(F158:F170)</f>
        <v>4.59</v>
      </c>
      <c r="H212" s="26">
        <f>MIN(G158:G170)</f>
        <v>4.9800000000000004</v>
      </c>
      <c r="I212" s="26">
        <f>MIN(H158:H170)</f>
        <v>4.6900000000000004</v>
      </c>
      <c r="J212" s="26">
        <f>MIN(I158:I170)</f>
        <v>4.49</v>
      </c>
      <c r="K212" s="26">
        <f>MIN(J158:J170)</f>
        <v>4.45</v>
      </c>
      <c r="L212" s="26">
        <f>MIN(K158:K170)</f>
        <v>4.29</v>
      </c>
      <c r="M212" s="26">
        <f>MIN(L158:L170)</f>
        <v>4.09</v>
      </c>
      <c r="N212" s="27"/>
    </row>
    <row r="213" spans="1:16" x14ac:dyDescent="0.25">
      <c r="A213" s="56" t="s">
        <v>160</v>
      </c>
      <c r="B213" s="56"/>
      <c r="C213" s="26">
        <f>MIN(B180)*6</f>
        <v>21.48</v>
      </c>
      <c r="D213" s="26">
        <f>MIN(C180)*6</f>
        <v>23.94</v>
      </c>
      <c r="E213" s="26">
        <f>MIN(D180)*6</f>
        <v>23.94</v>
      </c>
      <c r="F213" s="26">
        <f>MIN(E180)*6</f>
        <v>23.94</v>
      </c>
      <c r="G213" s="26">
        <f>MIN(F180)*6</f>
        <v>26.339999999999996</v>
      </c>
      <c r="H213" s="26">
        <f>MIN(G180)*6</f>
        <v>16.080000000000002</v>
      </c>
      <c r="I213" s="26">
        <f>MIN(H180)*6</f>
        <v>17.940000000000001</v>
      </c>
      <c r="J213" s="26">
        <f>MIN(I180)*6</f>
        <v>16.14</v>
      </c>
      <c r="K213" s="26">
        <f>MIN(J180)*6</f>
        <v>22.14</v>
      </c>
      <c r="L213" s="26">
        <f>MIN(K180)*6</f>
        <v>11.94</v>
      </c>
      <c r="M213" s="26">
        <f>MIN(L180)*6</f>
        <v>15.54</v>
      </c>
      <c r="N213" s="27"/>
    </row>
    <row r="214" spans="1:16" x14ac:dyDescent="0.25">
      <c r="A214" s="56" t="s">
        <v>161</v>
      </c>
      <c r="B214" s="56"/>
      <c r="C214" s="26">
        <f>MIN(B184)*12</f>
        <v>47.04</v>
      </c>
      <c r="D214" s="26">
        <f>MIN(C184)*12</f>
        <v>59.88</v>
      </c>
      <c r="E214" s="26">
        <f>MIN(D184)*12</f>
        <v>39.480000000000004</v>
      </c>
      <c r="F214" s="26">
        <f>MIN(E184)*12</f>
        <v>53.88</v>
      </c>
      <c r="G214" s="26">
        <f>MIN(F184)*12</f>
        <v>35.880000000000003</v>
      </c>
      <c r="H214" s="26">
        <f>MIN(G184)*12</f>
        <v>34.56</v>
      </c>
      <c r="I214" s="26">
        <f>MIN(H184)*12</f>
        <v>47.88</v>
      </c>
      <c r="J214" s="26">
        <f>MIN(I184)*12</f>
        <v>32.28</v>
      </c>
      <c r="K214" s="26">
        <f>MIN(J184)*12</f>
        <v>45.480000000000004</v>
      </c>
      <c r="L214" s="26">
        <f>MIN(K184)*12</f>
        <v>32.28</v>
      </c>
      <c r="M214" s="26">
        <f>MIN(L184)*12</f>
        <v>36</v>
      </c>
      <c r="N214" s="27"/>
    </row>
    <row r="215" spans="1:16" x14ac:dyDescent="0.25">
      <c r="A215" s="56" t="s">
        <v>162</v>
      </c>
      <c r="B215" s="56"/>
      <c r="C215" s="26">
        <f>MIN(B172:B174)*7.2</f>
        <v>27.936</v>
      </c>
      <c r="D215" s="26">
        <f>MIN(C172:C174)*7.2</f>
        <v>27.215999999999998</v>
      </c>
      <c r="E215" s="26">
        <f>MIN(D172:D174)*7.2</f>
        <v>25.847999999999999</v>
      </c>
      <c r="F215" s="26">
        <f>MIN(E172:E174)*7.2</f>
        <v>26.568000000000001</v>
      </c>
      <c r="G215" s="26">
        <f>MIN(F172:F174)*7.2</f>
        <v>31.607999999999997</v>
      </c>
      <c r="H215" s="26">
        <f>MIN(G172:G174)*7.2</f>
        <v>17.856000000000002</v>
      </c>
      <c r="I215" s="26">
        <f>MIN(H172:H174)*7.2</f>
        <v>25.128000000000004</v>
      </c>
      <c r="J215" s="26">
        <f>MIN(I172:I174)*7.2</f>
        <v>24.840000000000003</v>
      </c>
      <c r="K215" s="26">
        <f>MIN(J172:J174)*7.2</f>
        <v>25.128000000000004</v>
      </c>
      <c r="L215" s="26">
        <f>MIN(K172:K174)*7.2</f>
        <v>23.688000000000002</v>
      </c>
      <c r="M215" s="26">
        <f>MIN(L172:L174)*7.2</f>
        <v>24.408000000000001</v>
      </c>
      <c r="N215" s="27"/>
    </row>
    <row r="216" spans="1:16" x14ac:dyDescent="0.25">
      <c r="A216" s="57" t="s">
        <v>163</v>
      </c>
      <c r="B216" s="57"/>
      <c r="C216" s="28">
        <f t="shared" ref="C216:N216" si="68">SUM(C204:C215)</f>
        <v>219.60000000000002</v>
      </c>
      <c r="D216" s="28">
        <f t="shared" si="68"/>
        <v>262.27599999999995</v>
      </c>
      <c r="E216" s="28">
        <f t="shared" si="68"/>
        <v>203.15700000000004</v>
      </c>
      <c r="F216" s="28">
        <f t="shared" si="68"/>
        <v>231.74200000000002</v>
      </c>
      <c r="G216" s="28">
        <f t="shared" si="68"/>
        <v>226.41800000000001</v>
      </c>
      <c r="H216" s="28">
        <f t="shared" si="68"/>
        <v>196.59000000000003</v>
      </c>
      <c r="I216" s="28">
        <f t="shared" si="68"/>
        <v>230.81200000000001</v>
      </c>
      <c r="J216" s="28">
        <f t="shared" si="68"/>
        <v>199.739</v>
      </c>
      <c r="K216" s="28">
        <f t="shared" si="68"/>
        <v>212.69200000000004</v>
      </c>
      <c r="L216" s="28">
        <f t="shared" si="68"/>
        <v>173.98199999999997</v>
      </c>
      <c r="M216" s="28">
        <f t="shared" si="68"/>
        <v>181.09200000000004</v>
      </c>
    </row>
    <row r="217" spans="1:16" x14ac:dyDescent="0.25">
      <c r="A217" s="54" t="s">
        <v>164</v>
      </c>
      <c r="B217" s="54"/>
      <c r="C217" s="28">
        <f>AVERAGE(C216:M216)</f>
        <v>212.55454545454549</v>
      </c>
      <c r="D217" s="29"/>
      <c r="E217" s="29"/>
      <c r="F217" s="30"/>
      <c r="G217" s="30"/>
      <c r="H217" s="30"/>
      <c r="I217" s="30"/>
      <c r="J217" s="31"/>
      <c r="K217" s="32"/>
      <c r="L217" s="24"/>
      <c r="M217" s="33"/>
      <c r="O217" s="6"/>
      <c r="P217" s="6"/>
    </row>
    <row r="218" spans="1:16" x14ac:dyDescent="0.25">
      <c r="A218" s="54" t="s">
        <v>6</v>
      </c>
      <c r="B218" s="54"/>
      <c r="C218" s="28">
        <f>(MAX(C216:M216)-MIN(C216:M216))/MIN(C216:M216)*100</f>
        <v>50.748928050028162</v>
      </c>
      <c r="D218" s="29"/>
      <c r="E218" s="29"/>
      <c r="F218" s="30"/>
      <c r="G218" s="30"/>
      <c r="H218" s="30"/>
      <c r="I218" s="30"/>
      <c r="J218" s="31"/>
      <c r="K218" s="30"/>
      <c r="L218" s="24"/>
      <c r="M218" s="24"/>
      <c r="N218" s="3"/>
      <c r="O218" s="6"/>
      <c r="P218" s="6"/>
    </row>
    <row r="219" spans="1:16" x14ac:dyDescent="0.25">
      <c r="A219" s="54" t="s">
        <v>165</v>
      </c>
      <c r="B219" s="54"/>
      <c r="C219" s="28">
        <f>MAX(C216:M216)-MIN(C216:M216)</f>
        <v>88.293999999999983</v>
      </c>
      <c r="D219" s="34"/>
      <c r="E219" s="34"/>
      <c r="F219" s="35"/>
      <c r="G219" s="35"/>
      <c r="H219" s="35"/>
      <c r="I219" s="35"/>
      <c r="J219" s="30"/>
      <c r="K219" s="30"/>
      <c r="L219" s="24"/>
      <c r="M219" s="24"/>
      <c r="N219" s="3"/>
      <c r="O219" s="6"/>
      <c r="P219" s="6"/>
    </row>
    <row r="220" spans="1:16" x14ac:dyDescent="0.25">
      <c r="A220" s="6"/>
      <c r="B220" s="36"/>
      <c r="C220" s="37"/>
      <c r="D220" s="37"/>
      <c r="E220" s="37"/>
      <c r="F220" s="6"/>
      <c r="G220" s="6"/>
      <c r="H220" s="6"/>
      <c r="I220" s="6"/>
      <c r="J220" s="6"/>
      <c r="K220" s="6"/>
      <c r="L220" s="6"/>
      <c r="M220" s="38"/>
      <c r="N220" s="38"/>
      <c r="O220" s="6"/>
      <c r="P220" s="6"/>
    </row>
    <row r="221" spans="1:16" ht="31.5" x14ac:dyDescent="0.25">
      <c r="A221" s="55" t="s">
        <v>166</v>
      </c>
      <c r="B221" s="55"/>
      <c r="C221" s="7" t="s">
        <v>8</v>
      </c>
      <c r="D221" s="7" t="s">
        <v>9</v>
      </c>
      <c r="E221" s="7" t="s">
        <v>10</v>
      </c>
      <c r="F221" s="7" t="s">
        <v>11</v>
      </c>
      <c r="G221" s="7" t="s">
        <v>12</v>
      </c>
      <c r="H221" s="7" t="s">
        <v>13</v>
      </c>
      <c r="I221" s="7" t="s">
        <v>14</v>
      </c>
      <c r="J221" s="7" t="s">
        <v>15</v>
      </c>
      <c r="K221" s="7" t="s">
        <v>16</v>
      </c>
      <c r="L221" s="7" t="s">
        <v>164</v>
      </c>
      <c r="M221" s="7" t="s">
        <v>6</v>
      </c>
      <c r="N221" s="38"/>
      <c r="O221" s="6"/>
      <c r="P221" s="6"/>
    </row>
    <row r="222" spans="1:16" x14ac:dyDescent="0.25">
      <c r="A222" s="55"/>
      <c r="B222" s="55"/>
      <c r="C222" s="39">
        <f t="shared" ref="C222:K222" si="69">B190*6</f>
        <v>59.88</v>
      </c>
      <c r="D222" s="39">
        <f t="shared" si="69"/>
        <v>71.400000000000006</v>
      </c>
      <c r="E222" s="39">
        <f t="shared" si="69"/>
        <v>61.199999999999996</v>
      </c>
      <c r="F222" s="39">
        <f t="shared" si="69"/>
        <v>53.34</v>
      </c>
      <c r="G222" s="39">
        <f t="shared" si="69"/>
        <v>47.94</v>
      </c>
      <c r="H222" s="39">
        <f t="shared" si="69"/>
        <v>55.679999999999993</v>
      </c>
      <c r="I222" s="39">
        <f t="shared" si="69"/>
        <v>59.94</v>
      </c>
      <c r="J222" s="39">
        <f t="shared" si="69"/>
        <v>71.94</v>
      </c>
      <c r="K222" s="39">
        <f t="shared" si="69"/>
        <v>47.94</v>
      </c>
      <c r="L222" s="39">
        <f>AVERAGE(C222:K222)</f>
        <v>58.806666666666665</v>
      </c>
      <c r="M222" s="39">
        <f>(MAX(C222:K222)-MIN(C222:K222))/MIN(C222:K222)*100</f>
        <v>50.062578222778477</v>
      </c>
      <c r="N222" s="38"/>
      <c r="O222" s="6"/>
      <c r="P222" s="6"/>
    </row>
    <row r="223" spans="1:16" ht="15.75" customHeight="1" x14ac:dyDescent="0.25">
      <c r="A223" s="6"/>
      <c r="B223" s="3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38"/>
      <c r="O223" s="6"/>
    </row>
    <row r="224" spans="1:16" x14ac:dyDescent="0.25">
      <c r="A224" s="6"/>
      <c r="B224" s="36"/>
      <c r="C224" s="37"/>
      <c r="D224" s="37"/>
      <c r="E224" s="37"/>
      <c r="F224" s="6"/>
      <c r="G224" s="6"/>
      <c r="H224" s="6"/>
      <c r="I224" s="6"/>
      <c r="J224" s="6"/>
      <c r="K224" s="6"/>
      <c r="L224" s="6"/>
      <c r="M224" s="6"/>
      <c r="N224" s="38"/>
      <c r="O224" s="6"/>
    </row>
    <row r="225" spans="1:21" x14ac:dyDescent="0.25">
      <c r="A225" s="6"/>
      <c r="B225" s="36"/>
      <c r="C225" s="37"/>
      <c r="D225" s="37"/>
      <c r="E225" s="37"/>
      <c r="F225" s="6"/>
      <c r="G225" s="6"/>
      <c r="H225" s="6"/>
      <c r="I225" s="6"/>
      <c r="J225" s="6"/>
      <c r="K225" s="6"/>
      <c r="L225" s="6"/>
      <c r="M225" s="38"/>
      <c r="N225" s="38"/>
      <c r="O225" s="6"/>
    </row>
    <row r="226" spans="1:21" ht="56.25" x14ac:dyDescent="0.25">
      <c r="A226" s="40" t="s">
        <v>167</v>
      </c>
      <c r="B226" s="41" t="s">
        <v>4</v>
      </c>
      <c r="C226" s="41" t="s">
        <v>5</v>
      </c>
      <c r="D226" s="41" t="s">
        <v>6</v>
      </c>
      <c r="E226" s="41" t="s">
        <v>7</v>
      </c>
      <c r="G226" s="40" t="s">
        <v>168</v>
      </c>
      <c r="H226" s="41" t="s">
        <v>4</v>
      </c>
      <c r="I226" s="41" t="s">
        <v>5</v>
      </c>
      <c r="J226" s="41" t="s">
        <v>6</v>
      </c>
      <c r="K226" s="41" t="s">
        <v>7</v>
      </c>
      <c r="M226" s="42"/>
      <c r="O226" s="6"/>
      <c r="P226" s="6"/>
      <c r="Q226" s="6"/>
      <c r="R226" s="6"/>
      <c r="S226" s="6"/>
      <c r="T226" s="43"/>
      <c r="U226" s="42"/>
    </row>
    <row r="227" spans="1:21" ht="22.5" x14ac:dyDescent="0.25">
      <c r="A227" s="41" t="s">
        <v>94</v>
      </c>
      <c r="B227" s="39">
        <v>4.4800000000000004</v>
      </c>
      <c r="C227" s="39">
        <v>8.98</v>
      </c>
      <c r="D227" s="39">
        <v>100.44642857142856</v>
      </c>
      <c r="E227" s="39">
        <v>4.5</v>
      </c>
      <c r="G227" s="41" t="s">
        <v>86</v>
      </c>
      <c r="H227" s="39">
        <v>16.98</v>
      </c>
      <c r="I227" s="39">
        <v>33.99</v>
      </c>
      <c r="J227" s="39">
        <v>100.17667844522968</v>
      </c>
      <c r="K227" s="39">
        <v>17.010000000000002</v>
      </c>
      <c r="M227" s="43"/>
      <c r="O227" s="6"/>
      <c r="P227" s="6"/>
      <c r="Q227" s="6"/>
      <c r="R227" s="6"/>
      <c r="S227" s="6"/>
      <c r="T227" s="43"/>
      <c r="U227" s="42"/>
    </row>
    <row r="228" spans="1:21" ht="22.5" x14ac:dyDescent="0.25">
      <c r="A228" s="41" t="s">
        <v>169</v>
      </c>
      <c r="B228" s="39">
        <v>5.89</v>
      </c>
      <c r="C228" s="39">
        <v>9.99</v>
      </c>
      <c r="D228" s="39">
        <v>69.609507640067932</v>
      </c>
      <c r="E228" s="39">
        <v>4.1000000000000005</v>
      </c>
      <c r="G228" s="41" t="s">
        <v>85</v>
      </c>
      <c r="H228" s="39">
        <v>22.49</v>
      </c>
      <c r="I228" s="39">
        <v>38.69</v>
      </c>
      <c r="J228" s="39">
        <v>72.032014228546032</v>
      </c>
      <c r="K228" s="39">
        <v>16.2</v>
      </c>
      <c r="M228" s="43"/>
      <c r="O228" s="6"/>
      <c r="P228" s="6"/>
      <c r="Q228" s="6"/>
      <c r="R228" s="6"/>
      <c r="S228" s="6"/>
      <c r="T228" s="43"/>
      <c r="U228" s="42"/>
    </row>
    <row r="229" spans="1:21" ht="22.5" x14ac:dyDescent="0.25">
      <c r="A229" s="41" t="s">
        <v>147</v>
      </c>
      <c r="B229" s="39">
        <v>7.99</v>
      </c>
      <c r="C229" s="39">
        <v>11.99</v>
      </c>
      <c r="D229" s="39">
        <v>50.062578222778477</v>
      </c>
      <c r="E229" s="39">
        <v>4</v>
      </c>
      <c r="G229" s="41" t="s">
        <v>87</v>
      </c>
      <c r="H229" s="39">
        <v>18.39</v>
      </c>
      <c r="I229" s="39">
        <v>32.99</v>
      </c>
      <c r="J229" s="39">
        <v>79.390973355084299</v>
      </c>
      <c r="K229" s="39">
        <v>14.600000000000001</v>
      </c>
      <c r="M229" s="43"/>
      <c r="O229" s="6"/>
      <c r="P229" s="6"/>
      <c r="Q229" s="6"/>
      <c r="R229" s="6"/>
      <c r="S229" s="6"/>
      <c r="T229" s="43"/>
      <c r="U229" s="42"/>
    </row>
    <row r="230" spans="1:21" ht="22.5" x14ac:dyDescent="0.25">
      <c r="A230" s="41" t="s">
        <v>171</v>
      </c>
      <c r="B230" s="39">
        <v>2.48</v>
      </c>
      <c r="C230" s="39">
        <v>4.99</v>
      </c>
      <c r="D230" s="39">
        <v>101.20967741935485</v>
      </c>
      <c r="E230" s="39">
        <v>2.5100000000000002</v>
      </c>
      <c r="G230" s="41" t="s">
        <v>90</v>
      </c>
      <c r="H230" s="39">
        <v>19.489999999999998</v>
      </c>
      <c r="I230" s="39">
        <v>33.99</v>
      </c>
      <c r="J230" s="39">
        <v>74.397126731657281</v>
      </c>
      <c r="K230" s="39">
        <v>14.500000000000004</v>
      </c>
      <c r="M230" s="43"/>
      <c r="O230" s="6"/>
      <c r="P230" s="6"/>
      <c r="Q230" s="6"/>
      <c r="R230" s="6"/>
      <c r="S230" s="6"/>
      <c r="T230" s="43"/>
      <c r="U230" s="42"/>
    </row>
    <row r="231" spans="1:21" ht="33.75" x14ac:dyDescent="0.25">
      <c r="A231" s="41" t="s">
        <v>198</v>
      </c>
      <c r="B231" s="39">
        <v>3.69</v>
      </c>
      <c r="C231" s="39">
        <v>6.19</v>
      </c>
      <c r="D231" s="39">
        <v>67.750677506775077</v>
      </c>
      <c r="E231" s="39">
        <v>2.5000000000000004</v>
      </c>
      <c r="G231" s="41" t="s">
        <v>91</v>
      </c>
      <c r="H231" s="39">
        <v>19.690000000000001</v>
      </c>
      <c r="I231" s="39">
        <v>33.99</v>
      </c>
      <c r="J231" s="39">
        <v>72.625698324022352</v>
      </c>
      <c r="K231" s="39">
        <v>14.3</v>
      </c>
      <c r="M231" s="43"/>
      <c r="O231" s="6"/>
      <c r="P231" s="6"/>
      <c r="Q231" s="6"/>
      <c r="R231" s="6"/>
      <c r="S231" s="6"/>
      <c r="T231" s="43"/>
      <c r="U231" s="42"/>
    </row>
    <row r="232" spans="1:21" ht="22.5" x14ac:dyDescent="0.25">
      <c r="A232" s="41" t="s">
        <v>199</v>
      </c>
      <c r="B232" s="39">
        <v>4.6900000000000004</v>
      </c>
      <c r="C232" s="39">
        <v>7.19</v>
      </c>
      <c r="D232" s="39">
        <v>53.304904051172706</v>
      </c>
      <c r="E232" s="39">
        <v>2.5</v>
      </c>
      <c r="G232" s="41" t="s">
        <v>89</v>
      </c>
      <c r="H232" s="39">
        <v>22.98</v>
      </c>
      <c r="I232" s="39">
        <v>33.99</v>
      </c>
      <c r="J232" s="39">
        <v>47.911227154047005</v>
      </c>
      <c r="K232" s="39">
        <v>11.010000000000002</v>
      </c>
      <c r="M232" s="43"/>
      <c r="O232" s="6"/>
      <c r="P232" s="6"/>
      <c r="Q232" s="6"/>
      <c r="R232" s="6"/>
      <c r="S232" s="6"/>
      <c r="T232" s="43"/>
      <c r="U232" s="42"/>
    </row>
    <row r="233" spans="1:21" ht="22.5" x14ac:dyDescent="0.25">
      <c r="A233" s="41" t="s">
        <v>142</v>
      </c>
      <c r="B233" s="39">
        <v>1.99</v>
      </c>
      <c r="C233" s="39">
        <v>4.3899999999999997</v>
      </c>
      <c r="D233" s="39">
        <v>120.60301507537685</v>
      </c>
      <c r="E233" s="39">
        <v>2.3999999999999995</v>
      </c>
      <c r="G233" s="41" t="s">
        <v>88</v>
      </c>
      <c r="H233" s="39">
        <v>10.95</v>
      </c>
      <c r="I233" s="39">
        <v>18.79</v>
      </c>
      <c r="J233" s="39">
        <v>71.598173515981728</v>
      </c>
      <c r="K233" s="39">
        <v>7.84</v>
      </c>
      <c r="M233" s="43"/>
      <c r="O233" s="6"/>
      <c r="P233" s="6"/>
      <c r="Q233" s="6"/>
      <c r="R233" s="6"/>
      <c r="S233" s="6"/>
      <c r="T233" s="43"/>
      <c r="U233" s="42"/>
    </row>
    <row r="234" spans="1:21" ht="22.5" x14ac:dyDescent="0.25">
      <c r="A234" s="41" t="s">
        <v>144</v>
      </c>
      <c r="B234" s="39">
        <v>2.69</v>
      </c>
      <c r="C234" s="39">
        <v>4.99</v>
      </c>
      <c r="D234" s="39">
        <v>85.501858736059489</v>
      </c>
      <c r="E234" s="39">
        <v>2.3000000000000003</v>
      </c>
      <c r="G234" s="41" t="s">
        <v>84</v>
      </c>
      <c r="H234" s="39">
        <v>12.89</v>
      </c>
      <c r="I234" s="39">
        <v>19.989999999999998</v>
      </c>
      <c r="J234" s="39">
        <v>55.081458494957317</v>
      </c>
      <c r="K234" s="39">
        <v>7.0999999999999979</v>
      </c>
      <c r="M234" s="43"/>
      <c r="O234" s="6"/>
      <c r="P234" s="6"/>
      <c r="Q234" s="6"/>
      <c r="R234" s="6"/>
      <c r="S234" s="6"/>
      <c r="T234" s="43"/>
      <c r="U234" s="42"/>
    </row>
    <row r="235" spans="1:21" ht="22.5" x14ac:dyDescent="0.25">
      <c r="A235" s="41" t="s">
        <v>170</v>
      </c>
      <c r="B235" s="39">
        <v>5.98</v>
      </c>
      <c r="C235" s="39">
        <v>7.99</v>
      </c>
      <c r="D235" s="39">
        <v>33.61204013377926</v>
      </c>
      <c r="E235" s="39">
        <v>2.0099999999999998</v>
      </c>
      <c r="G235" s="41" t="s">
        <v>92</v>
      </c>
      <c r="H235" s="39">
        <v>10.98</v>
      </c>
      <c r="I235" s="39">
        <v>17.989999999999998</v>
      </c>
      <c r="J235" s="39">
        <v>63.843351548269553</v>
      </c>
      <c r="K235" s="39">
        <v>7.009999999999998</v>
      </c>
      <c r="M235" s="43"/>
      <c r="O235" s="6"/>
      <c r="P235" s="6"/>
      <c r="Q235" s="6"/>
      <c r="R235" s="6"/>
      <c r="S235" s="6"/>
      <c r="T235" s="43"/>
      <c r="U235" s="42"/>
    </row>
    <row r="236" spans="1:21" x14ac:dyDescent="0.25">
      <c r="O236" s="6"/>
      <c r="P236" s="6"/>
      <c r="Q236" s="6"/>
      <c r="R236" s="6"/>
      <c r="S236" s="6"/>
    </row>
    <row r="237" spans="1:21" x14ac:dyDescent="0.25">
      <c r="O237" s="6"/>
      <c r="P237" s="6"/>
      <c r="Q237" s="6"/>
      <c r="R237" s="6"/>
      <c r="S237" s="6"/>
    </row>
    <row r="238" spans="1:21" ht="33.75" x14ac:dyDescent="0.25">
      <c r="A238" s="40" t="s">
        <v>172</v>
      </c>
      <c r="B238" s="41" t="s">
        <v>173</v>
      </c>
      <c r="C238" s="41" t="s">
        <v>174</v>
      </c>
      <c r="D238" s="41" t="s">
        <v>175</v>
      </c>
      <c r="O238" s="6"/>
      <c r="P238" s="6"/>
      <c r="Q238" s="6"/>
      <c r="R238" s="6"/>
      <c r="S238" s="6"/>
    </row>
    <row r="239" spans="1:21" x14ac:dyDescent="0.25">
      <c r="A239" s="41" t="s">
        <v>164</v>
      </c>
      <c r="B239" s="44">
        <v>225.21881818181819</v>
      </c>
      <c r="C239" s="44">
        <v>212.55454545454549</v>
      </c>
      <c r="D239" s="44">
        <f>B239-C239</f>
        <v>12.664272727272703</v>
      </c>
      <c r="O239" s="6"/>
      <c r="P239" s="6"/>
      <c r="Q239" s="6"/>
      <c r="R239" s="6"/>
      <c r="S239" s="6"/>
    </row>
    <row r="240" spans="1:21" x14ac:dyDescent="0.25">
      <c r="A240" s="41" t="s">
        <v>176</v>
      </c>
      <c r="B240" s="45">
        <v>0.49705679736988001</v>
      </c>
      <c r="C240" s="45">
        <v>0.50748928050028197</v>
      </c>
      <c r="D240" s="44">
        <f>B240-C240</f>
        <v>-1.0432483130401959E-2</v>
      </c>
      <c r="O240" s="6"/>
      <c r="P240" s="6"/>
      <c r="Q240" s="6"/>
      <c r="R240" s="6"/>
      <c r="S240" s="6"/>
    </row>
    <row r="241" spans="1:19" x14ac:dyDescent="0.25">
      <c r="A241" s="41" t="s">
        <v>177</v>
      </c>
      <c r="B241" s="44">
        <v>178.547</v>
      </c>
      <c r="C241" s="44">
        <f>MIN(C216:M216)</f>
        <v>173.98199999999997</v>
      </c>
      <c r="D241" s="44">
        <f>B241-C241</f>
        <v>4.5650000000000261</v>
      </c>
      <c r="O241" s="6"/>
      <c r="P241" s="6"/>
      <c r="Q241" s="6"/>
      <c r="R241" s="6"/>
      <c r="S241" s="6"/>
    </row>
    <row r="242" spans="1:19" x14ac:dyDescent="0.25">
      <c r="A242" s="41" t="s">
        <v>178</v>
      </c>
      <c r="B242" s="44">
        <v>267.29500000000002</v>
      </c>
      <c r="C242" s="44">
        <f>MAX(C216:M216)</f>
        <v>262.27599999999995</v>
      </c>
      <c r="D242" s="44">
        <f>B242-C242</f>
        <v>5.0190000000000623</v>
      </c>
      <c r="O242" s="6"/>
      <c r="P242" s="6"/>
      <c r="Q242" s="6"/>
      <c r="R242" s="6"/>
      <c r="S242" s="6"/>
    </row>
    <row r="243" spans="1:19" x14ac:dyDescent="0.25">
      <c r="O243" s="6"/>
      <c r="P243" s="6"/>
      <c r="Q243" s="6"/>
      <c r="R243" s="6"/>
      <c r="S243" s="6"/>
    </row>
    <row r="244" spans="1:19" x14ac:dyDescent="0.25">
      <c r="O244" s="6"/>
      <c r="P244" s="6"/>
      <c r="Q244" s="6"/>
      <c r="R244" s="6"/>
      <c r="S244" s="6"/>
    </row>
    <row r="245" spans="1:19" x14ac:dyDescent="0.25">
      <c r="O245" s="6"/>
      <c r="P245" s="6"/>
      <c r="Q245" s="6"/>
      <c r="R245" s="6"/>
      <c r="S245" s="6"/>
    </row>
    <row r="246" spans="1:19" x14ac:dyDescent="0.25">
      <c r="O246" s="6"/>
      <c r="P246" s="6"/>
      <c r="Q246" s="6"/>
      <c r="R246" s="6"/>
      <c r="S246" s="6"/>
    </row>
    <row r="247" spans="1:19" x14ac:dyDescent="0.25">
      <c r="O247" s="6"/>
      <c r="P247" s="6"/>
      <c r="Q247" s="6"/>
      <c r="R247" s="6"/>
      <c r="S247" s="6"/>
    </row>
    <row r="248" spans="1:19" x14ac:dyDescent="0.25">
      <c r="O248" s="6"/>
      <c r="P248" s="6"/>
      <c r="Q248" s="6"/>
      <c r="R248" s="6"/>
      <c r="S248" s="6"/>
    </row>
    <row r="249" spans="1:19" x14ac:dyDescent="0.25">
      <c r="O249" s="6"/>
      <c r="P249" s="6"/>
      <c r="Q249" s="6"/>
      <c r="R249" s="6"/>
      <c r="S249" s="6"/>
    </row>
    <row r="250" spans="1:19" x14ac:dyDescent="0.25">
      <c r="O250" s="6"/>
      <c r="P250" s="6"/>
      <c r="Q250" s="6"/>
      <c r="R250" s="6"/>
      <c r="S250" s="6"/>
    </row>
    <row r="251" spans="1:19" x14ac:dyDescent="0.25">
      <c r="O251" s="6"/>
      <c r="P251" s="6"/>
      <c r="Q251" s="6"/>
      <c r="R251" s="6"/>
      <c r="S251" s="6"/>
    </row>
    <row r="252" spans="1:19" x14ac:dyDescent="0.25">
      <c r="O252" s="6"/>
      <c r="P252" s="6"/>
      <c r="Q252" s="6"/>
      <c r="R252" s="6"/>
      <c r="S252" s="6"/>
    </row>
    <row r="253" spans="1:19" x14ac:dyDescent="0.25">
      <c r="O253" s="6"/>
      <c r="P253" s="6"/>
      <c r="Q253" s="6"/>
      <c r="R253" s="6"/>
      <c r="S253" s="6"/>
    </row>
    <row r="254" spans="1:19" x14ac:dyDescent="0.25">
      <c r="O254" s="6"/>
      <c r="P254" s="6"/>
      <c r="Q254" s="6"/>
      <c r="R254" s="6"/>
      <c r="S254" s="6"/>
    </row>
    <row r="255" spans="1:19" x14ac:dyDescent="0.25">
      <c r="O255" s="6"/>
      <c r="P255" s="6"/>
      <c r="Q255" s="6"/>
      <c r="R255" s="6"/>
      <c r="S255" s="6"/>
    </row>
    <row r="256" spans="1:19" x14ac:dyDescent="0.25">
      <c r="O256" s="6"/>
      <c r="P256" s="6"/>
      <c r="Q256" s="6"/>
      <c r="R256" s="6"/>
      <c r="S256" s="6"/>
    </row>
    <row r="257" spans="15:19" x14ac:dyDescent="0.25">
      <c r="O257" s="6"/>
      <c r="P257" s="6"/>
      <c r="Q257" s="6"/>
      <c r="R257" s="6"/>
      <c r="S257" s="6"/>
    </row>
    <row r="258" spans="15:19" x14ac:dyDescent="0.25">
      <c r="O258" s="6"/>
      <c r="P258" s="6"/>
      <c r="Q258" s="6"/>
      <c r="R258" s="6"/>
      <c r="S258" s="6"/>
    </row>
    <row r="259" spans="15:19" x14ac:dyDescent="0.25">
      <c r="O259" s="6"/>
      <c r="P259" s="6"/>
      <c r="Q259" s="6"/>
      <c r="R259" s="6"/>
      <c r="S259" s="6"/>
    </row>
    <row r="260" spans="15:19" x14ac:dyDescent="0.25">
      <c r="O260" s="6"/>
      <c r="P260" s="6"/>
      <c r="Q260" s="6"/>
      <c r="R260" s="6"/>
      <c r="S260" s="6"/>
    </row>
    <row r="261" spans="15:19" x14ac:dyDescent="0.25">
      <c r="O261" s="6"/>
      <c r="P261" s="6"/>
      <c r="Q261" s="6"/>
      <c r="R261" s="6"/>
      <c r="S261" s="6"/>
    </row>
    <row r="262" spans="15:19" x14ac:dyDescent="0.25">
      <c r="O262" s="6"/>
      <c r="P262" s="6"/>
      <c r="Q262" s="6"/>
      <c r="R262" s="6"/>
      <c r="S262" s="6"/>
    </row>
    <row r="263" spans="15:19" x14ac:dyDescent="0.25">
      <c r="O263" s="6"/>
      <c r="P263" s="6"/>
      <c r="Q263" s="6"/>
      <c r="R263" s="6"/>
      <c r="S263" s="6"/>
    </row>
    <row r="264" spans="15:19" x14ac:dyDescent="0.25">
      <c r="O264" s="6"/>
      <c r="P264" s="6"/>
      <c r="Q264" s="6"/>
      <c r="R264" s="6"/>
      <c r="S264" s="6"/>
    </row>
  </sheetData>
  <sortState ref="O227:S264">
    <sortCondition descending="1" ref="S226"/>
  </sortState>
  <mergeCells count="27">
    <mergeCell ref="A2:P2"/>
    <mergeCell ref="A3:P3"/>
    <mergeCell ref="A5:A6"/>
    <mergeCell ref="B5:L5"/>
    <mergeCell ref="M5:M6"/>
    <mergeCell ref="N5:N6"/>
    <mergeCell ref="O5:O6"/>
    <mergeCell ref="P5:P6"/>
    <mergeCell ref="A202:B203"/>
    <mergeCell ref="C202:M202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7:B217"/>
    <mergeCell ref="A218:B218"/>
    <mergeCell ref="A219:B219"/>
    <mergeCell ref="A221:B222"/>
    <mergeCell ref="A212:B212"/>
    <mergeCell ref="A213:B213"/>
    <mergeCell ref="A214:B214"/>
    <mergeCell ref="A215:B215"/>
    <mergeCell ref="A216:B216"/>
  </mergeCells>
  <pageMargins left="0.74791666666666701" right="0.74791666666666701" top="0.98402777777777795" bottom="0.98402777777777795" header="0.51180555555555496" footer="0.51180555555555496"/>
  <pageSetup paperSize="9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AA17"/>
  <sheetViews>
    <sheetView view="pageBreakPreview" zoomScale="143" zoomScaleNormal="100" zoomScalePageLayoutView="143" workbookViewId="0">
      <selection activeCell="G7" sqref="G7"/>
    </sheetView>
  </sheetViews>
  <sheetFormatPr defaultRowHeight="15" x14ac:dyDescent="0.25"/>
  <cols>
    <col min="1" max="1" width="15.28515625"/>
    <col min="2" max="2" width="9.5703125"/>
    <col min="3" max="4" width="6.7109375"/>
    <col min="5" max="5" width="11"/>
    <col min="6" max="9" width="6.7109375"/>
    <col min="10" max="10" width="8.140625"/>
    <col min="11" max="11" width="8"/>
    <col min="12" max="12" width="8.7109375"/>
    <col min="13" max="26" width="6.140625"/>
    <col min="27" max="1025" width="8.5703125"/>
  </cols>
  <sheetData>
    <row r="1" spans="9:27" x14ac:dyDescent="0.25"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9:27" x14ac:dyDescent="0.25"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9:27" ht="15.75" customHeight="1" x14ac:dyDescent="0.25">
      <c r="I3" s="63" t="s">
        <v>149</v>
      </c>
      <c r="J3" s="64" t="s">
        <v>179</v>
      </c>
      <c r="K3" s="64" t="s">
        <v>180</v>
      </c>
      <c r="L3" s="64" t="s">
        <v>181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9:27" ht="38.25" customHeight="1" x14ac:dyDescent="0.25">
      <c r="I4" s="63"/>
      <c r="J4" s="64"/>
      <c r="K4" s="64"/>
      <c r="L4" s="6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9:27" ht="25.5" x14ac:dyDescent="0.25">
      <c r="I5" s="46" t="s">
        <v>151</v>
      </c>
      <c r="J5" s="47">
        <v>23.563636363636402</v>
      </c>
      <c r="K5" s="47">
        <v>22.491</v>
      </c>
      <c r="L5" s="47">
        <v>20.736000000000001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9:27" ht="38.25" x14ac:dyDescent="0.25">
      <c r="I6" s="46" t="s">
        <v>152</v>
      </c>
      <c r="J6" s="47">
        <v>10.9374545454545</v>
      </c>
      <c r="K6" s="47">
        <v>10.9512</v>
      </c>
      <c r="L6" s="47">
        <v>10.9764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9:27" ht="51" x14ac:dyDescent="0.25">
      <c r="I7" s="46" t="s">
        <v>153</v>
      </c>
      <c r="J7" s="47">
        <v>14.3563636363636</v>
      </c>
      <c r="K7" s="47">
        <v>14.121</v>
      </c>
      <c r="L7" s="47">
        <v>13.923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9:27" ht="25.5" x14ac:dyDescent="0.25">
      <c r="I8" s="46" t="s">
        <v>154</v>
      </c>
      <c r="J8" s="47">
        <v>4.32909090909091</v>
      </c>
      <c r="K8" s="47">
        <v>4.0039999999999996</v>
      </c>
      <c r="L8" s="47">
        <v>4.4039999999999999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9:27" ht="25.5" x14ac:dyDescent="0.25">
      <c r="I9" s="46" t="s">
        <v>182</v>
      </c>
      <c r="J9" s="47">
        <v>8.2172727272727304</v>
      </c>
      <c r="K9" s="47">
        <v>8.4749999999999996</v>
      </c>
      <c r="L9" s="47">
        <v>7.8780000000000001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9:27" x14ac:dyDescent="0.25">
      <c r="I10" s="46" t="s">
        <v>156</v>
      </c>
      <c r="J10" s="47">
        <v>33.8318181818182</v>
      </c>
      <c r="K10" s="47">
        <v>31.832999999999998</v>
      </c>
      <c r="L10" s="47">
        <v>31.2255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9:27" ht="25.5" x14ac:dyDescent="0.25">
      <c r="I11" s="46" t="s">
        <v>157</v>
      </c>
      <c r="J11" s="47">
        <v>5.73818181818182</v>
      </c>
      <c r="K11" s="47">
        <v>5.2649999999999997</v>
      </c>
      <c r="L11" s="47">
        <v>5.0129999999999999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9:27" x14ac:dyDescent="0.25">
      <c r="I12" s="46" t="s">
        <v>158</v>
      </c>
      <c r="J12" s="47">
        <v>19.009090909090901</v>
      </c>
      <c r="K12" s="47">
        <v>16.698</v>
      </c>
      <c r="L12" s="47">
        <v>17.981999999999999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9:27" x14ac:dyDescent="0.25">
      <c r="I13" s="46" t="s">
        <v>159</v>
      </c>
      <c r="J13" s="47">
        <v>4.1290909090909098</v>
      </c>
      <c r="K13" s="47">
        <v>4.202</v>
      </c>
      <c r="L13" s="47">
        <v>4.2450000000000001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9:27" x14ac:dyDescent="0.25">
      <c r="I14" s="46" t="s">
        <v>160</v>
      </c>
      <c r="J14" s="47">
        <v>15.6109090909091</v>
      </c>
      <c r="K14" s="47">
        <v>17.61</v>
      </c>
      <c r="L14" s="47">
        <v>15.66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9:27" ht="25.5" x14ac:dyDescent="0.25">
      <c r="I15" s="46" t="s">
        <v>161</v>
      </c>
      <c r="J15" s="47">
        <v>40.5490909090909</v>
      </c>
      <c r="K15" s="47">
        <v>37.979999999999997</v>
      </c>
      <c r="L15" s="47">
        <v>33.384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9:27" x14ac:dyDescent="0.25">
      <c r="I16" s="46" t="s">
        <v>162</v>
      </c>
      <c r="J16" s="47">
        <v>26.2865454545455</v>
      </c>
      <c r="K16" s="47">
        <v>23.544</v>
      </c>
      <c r="L16" s="47">
        <v>24.48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9:27" ht="38.25" x14ac:dyDescent="0.25">
      <c r="I17" s="46" t="s">
        <v>166</v>
      </c>
      <c r="J17" s="47">
        <v>55.233333333333299</v>
      </c>
      <c r="K17" s="47">
        <v>54.645000000000003</v>
      </c>
      <c r="L17" s="47">
        <v>54.645000000000003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</sheetData>
  <mergeCells count="4">
    <mergeCell ref="I3:I4"/>
    <mergeCell ref="J3:J4"/>
    <mergeCell ref="K3:K4"/>
    <mergeCell ref="L3:L4"/>
  </mergeCells>
  <pageMargins left="0.74791666666666701" right="0.74791666666666701" top="0.98402777777777795" bottom="0.9840277777777779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view="pageBreakPreview" zoomScale="143" zoomScaleNormal="100" zoomScalePageLayoutView="143" workbookViewId="0"/>
  </sheetViews>
  <sheetFormatPr defaultRowHeight="15" x14ac:dyDescent="0.25"/>
  <cols>
    <col min="1" max="26" width="6.140625"/>
    <col min="27" max="1025" width="8.5703125"/>
  </cols>
  <sheetData>
    <row r="1" spans="1:26" ht="51" customHeight="1" x14ac:dyDescent="0.25">
      <c r="A1" s="6"/>
      <c r="B1" s="46" t="s">
        <v>8</v>
      </c>
      <c r="C1" s="48" t="s">
        <v>9</v>
      </c>
      <c r="D1" s="48" t="s">
        <v>10</v>
      </c>
      <c r="E1" s="48" t="s">
        <v>183</v>
      </c>
      <c r="F1" s="48" t="s">
        <v>184</v>
      </c>
      <c r="G1" s="48" t="s">
        <v>12</v>
      </c>
      <c r="H1" s="48" t="s">
        <v>13</v>
      </c>
      <c r="I1" s="48" t="s">
        <v>185</v>
      </c>
      <c r="J1" s="49" t="s">
        <v>16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25">
      <c r="A2" s="6" t="s">
        <v>186</v>
      </c>
      <c r="B2" s="50">
        <v>267.714</v>
      </c>
      <c r="C2" s="50">
        <v>304.685</v>
      </c>
      <c r="D2" s="50">
        <v>281.23599999999999</v>
      </c>
      <c r="E2" s="50">
        <v>237.53200000000001</v>
      </c>
      <c r="F2" s="50">
        <v>262.27199999999999</v>
      </c>
      <c r="G2" s="50">
        <v>237.50800000000001</v>
      </c>
      <c r="H2" s="50">
        <v>208.654</v>
      </c>
      <c r="I2" s="50">
        <v>295</v>
      </c>
      <c r="J2" s="50">
        <v>243.79300000000001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6" t="s">
        <v>187</v>
      </c>
      <c r="B3" s="50">
        <v>299.67</v>
      </c>
      <c r="C3" s="50">
        <v>313.88299999999998</v>
      </c>
      <c r="D3" s="50">
        <v>299.488</v>
      </c>
      <c r="E3" s="50">
        <v>263.55399999999997</v>
      </c>
      <c r="F3" s="50">
        <v>263.67</v>
      </c>
      <c r="G3" s="50">
        <v>265.13200000000001</v>
      </c>
      <c r="H3" s="50">
        <v>246.434</v>
      </c>
      <c r="I3" s="50">
        <v>315.96699999999998</v>
      </c>
      <c r="J3" s="50">
        <v>241.53100000000001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6" t="s">
        <v>188</v>
      </c>
      <c r="B4" s="50">
        <v>255.95400000000001</v>
      </c>
      <c r="C4" s="50">
        <v>369.10500000000002</v>
      </c>
      <c r="D4" s="50">
        <v>316.31200000000001</v>
      </c>
      <c r="E4" s="50">
        <v>270.16000000000003</v>
      </c>
      <c r="F4" s="50">
        <v>295.00200000000001</v>
      </c>
      <c r="G4" s="50">
        <v>267.81099999999998</v>
      </c>
      <c r="H4" s="50">
        <v>242.53399999999999</v>
      </c>
      <c r="I4" s="50">
        <v>311.14699999999999</v>
      </c>
      <c r="J4" s="50">
        <v>246.023</v>
      </c>
      <c r="K4" s="6"/>
      <c r="L4" s="6"/>
      <c r="M4" s="50">
        <f>C5-C2</f>
        <v>74.149999999999977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6" t="s">
        <v>189</v>
      </c>
      <c r="B5" s="51" t="s">
        <v>20</v>
      </c>
      <c r="C5" s="50">
        <v>378.83499999999998</v>
      </c>
      <c r="D5" s="50">
        <v>295.858</v>
      </c>
      <c r="E5" s="50">
        <v>249.07400000000001</v>
      </c>
      <c r="F5" s="50">
        <v>290.36200000000002</v>
      </c>
      <c r="G5" s="50">
        <v>235.46199999999999</v>
      </c>
      <c r="H5" s="50">
        <v>245.214</v>
      </c>
      <c r="I5" s="50">
        <v>320.762</v>
      </c>
      <c r="J5" s="50">
        <v>243.512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6" t="s">
        <v>176</v>
      </c>
      <c r="B6" s="52">
        <f t="shared" ref="B6:J6" si="0">(MAX(B2:B5)-MIN(B2:B5))/MIN(B2:B5)</f>
        <v>0.17079631496284492</v>
      </c>
      <c r="C6" s="52">
        <f t="shared" si="0"/>
        <v>0.24336609941414897</v>
      </c>
      <c r="D6" s="52">
        <f t="shared" si="0"/>
        <v>0.12472087499466648</v>
      </c>
      <c r="E6" s="52">
        <f t="shared" si="0"/>
        <v>0.13736254483606425</v>
      </c>
      <c r="F6" s="52">
        <f t="shared" si="0"/>
        <v>0.12479410688140563</v>
      </c>
      <c r="G6" s="52">
        <f t="shared" si="0"/>
        <v>0.13738522564150474</v>
      </c>
      <c r="H6" s="52">
        <f t="shared" si="0"/>
        <v>0.18106530428364662</v>
      </c>
      <c r="I6" s="52">
        <f t="shared" si="0"/>
        <v>8.7328813559322038E-2</v>
      </c>
      <c r="J6" s="52">
        <f t="shared" si="0"/>
        <v>1.859802675432963E-2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Planilha</vt:lpstr>
      <vt:lpstr>Plan1</vt:lpstr>
      <vt:lpstr>Plan2</vt:lpstr>
      <vt:lpstr>Planilha!_FilterDatabase_0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</dc:creator>
  <cp:lastModifiedBy>José Carlos</cp:lastModifiedBy>
  <cp:revision>15</cp:revision>
  <cp:lastPrinted>2017-06-26T06:56:41Z</cp:lastPrinted>
  <dcterms:created xsi:type="dcterms:W3CDTF">2017-02-17T04:38:53Z</dcterms:created>
  <dcterms:modified xsi:type="dcterms:W3CDTF">2017-06-26T08:00:46Z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